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<sst xmlns="http://schemas.openxmlformats.org/spreadsheetml/2006/main" count="675" uniqueCount="460">
  <si>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</si>
  <si>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</si>
  <si>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</si>
  <si>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</si>
  <si>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</si>
  <si>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</si>
  <si>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</si>
  <si>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</si>
  <si>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</si>
  <si>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</si>
  <si>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</si>
  <si>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</si>
  <si>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</si>
  <si>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</si>
  <si>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</si>
  <si>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</si>
  <si>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</si>
  <si>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</si>
  <si>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</si>
  <si>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</si>
  <si>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</si>
  <si>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</si>
  <si>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</si>
  <si>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</si>
  <si>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</si>
  <si>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</si>
  <si>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</si>
  <si>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</si>
  <si>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</si>
  <si>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</si>
  <si>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</si>
  <si>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</si>
  <si>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</si>
  <si>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</si>
  <si>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</si>
  <si>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</si>
  <si>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</si>
  <si>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</si>
  <si>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</si>
  <si>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</si>
  <si>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</si>
  <si>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</si>
  <si>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</si>
  <si>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</si>
  <si>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</si>
  <si>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</si>
  <si>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</si>
  <si>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</si>
  <si>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</si>
  <si>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</si>
  <si>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</si>
  <si>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</si>
  <si>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</si>
  <si>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</si>
  <si>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</si>
  <si>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</si>
  <si>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</si>
  <si>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</si>
  <si>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</si>
  <si>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</si>
  <si>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</si>
  <si>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</si>
  <si>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</si>
  <si>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</si>
  <si>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</si>
  <si>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</si>
  <si>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</si>
  <si>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</si>
  <si>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</si>
  <si>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</si>
  <si>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</si>
  <si>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</si>
  <si>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</si>
  <si>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</si>
  <si>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</si>
  <si>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</si>
  <si>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</si>
  <si>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</si>
  <si>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</si>
  <si>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</si>
  <si>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</si>
  <si>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</si>
  <si>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</si>
  <si>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</si>
  <si>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</si>
  <si>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</si>
  <si>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</si>
  <si>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</si>
  <si>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</si>
  <si>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</si>
  <si>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</si>
  <si>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</si>
  <si>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</si>
  <si>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</si>
  <si>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</si>
  <si>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</si>
  <si>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</si>
  <si>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</si>
  <si>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</si>
  <si>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</si>
  <si>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</si>
  <si>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</si>
  <si>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</si>
  <si>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</si>
  <si>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</si>
  <si>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</si>
  <si>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</si>
  <si>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</si>
  <si>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</si>
  <si>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</si>
  <si>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</si>
  <si>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</si>
  <si>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</si>
  <si>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</si>
  <si>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</si>
  <si>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</si>
  <si>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</si>
  <si>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</si>
  <si>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</si>
  <si>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</si>
  <si>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</si>
  <si>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</si>
  <si>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</si>
  <si>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</si>
  <si>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</si>
  <si>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</si>
  <si>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</si>
  <si>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</si>
  <si>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</si>
  <si>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</si>
  <si>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</si>
  <si>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</si>
  <si>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</si>
  <si>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</si>
  <si>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</si>
  <si>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</si>
  <si>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</si>
  <si>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</si>
  <si>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</si>
  <si>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</si>
  <si>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</si>
  <si>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</si>
  <si>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</si>
  <si>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</si>
  <si>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</si>
  <si>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</si>
  <si>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</si>
  <si>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</si>
  <si>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</si>
  <si>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</si>
  <si>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</si>
  <si>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</si>
  <si>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</si>
  <si>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</si>
  <si>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</si>
  <si>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</si>
  <si>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</si>
  <si>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</si>
  <si>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</si>
  <si>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</si>
  <si>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</si>
  <si>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</si>
  <si>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</si>
  <si>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</si>
  <si>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</si>
  <si>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</si>
  <si>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</si>
  <si>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</si>
  <si>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</si>
  <si>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</si>
  <si>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</si>
  <si>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</si>
  <si>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</si>
  <si>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</si>
  <si>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</si>
  <si>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</si>
  <si>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</si>
  <si>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</si>
  <si>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</si>
  <si>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</si>
  <si>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</si>
  <si>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</si>
  <si>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</si>
  <si>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</si>
  <si>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</si>
  <si>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</si>
  <si>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</si>
  <si>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</si>
  <si>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</si>
  <si>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</si>
  <si>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</si>
  <si>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</si>
  <si>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</si>
  <si>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</si>
  <si>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</si>
  <si>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</si>
  <si>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</si>
  <si>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</si>
  <si>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</si>
  <si>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</si>
  <si>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</si>
  <si>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</si>
  <si>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</si>
  <si>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</si>
  <si>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</si>
  <si>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</si>
  <si>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</si>
  <si>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</si>
  <si>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</si>
  <si>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</si>
  <si>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</si>
  <si>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</si>
  <si>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</si>
  <si>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</si>
  <si>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</si>
  <si>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</si>
  <si>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</si>
  <si>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</si>
  <si>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</si>
  <si>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</si>
  <si>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</si>
  <si>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</si>
  <si>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</si>
  <si>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</si>
  <si>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</si>
  <si>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</si>
  <si>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</si>
  <si>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</si>
  <si>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</si>
  <si>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</si>
  <si>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</si>
  <si>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</si>
  <si>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</si>
  <si>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</si>
  <si>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</si>
  <si>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</si>
  <si>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</si>
  <si>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</si>
  <si>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</si>
  <si>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</si>
  <si>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</si>
  <si>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</si>
  <si>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</si>
  <si>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</si>
  <si>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</si>
  <si>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</si>
  <si>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</si>
  <si>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</si>
  <si>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</si>
  <si>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</si>
  <si>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</si>
  <si>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</si>
  <si>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</si>
  <si>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</si>
  <si>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</si>
  <si>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</si>
  <si>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</si>
  <si>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</si>
  <si>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</si>
  <si>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</si>
  <si>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</si>
  <si>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</si>
  <si>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</si>
  <si>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</si>
  <si>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</si>
  <si>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</si>
  <si>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</si>
  <si>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</si>
  <si>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</si>
  <si>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</si>
  <si>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</si>
  <si>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</si>
  <si>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</si>
  <si>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</si>
  <si>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</si>
  <si>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</si>
  <si>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</si>
  <si>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</si>
  <si>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</si>
  <si>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</si>
  <si>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</si>
  <si>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</si>
  <si>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</si>
  <si>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</si>
  <si>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</si>
  <si>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</si>
  <si>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</si>
  <si>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</si>
  <si>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</si>
  <si>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</si>
  <si>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</si>
  <si>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</si>
  <si>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</si>
  <si>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</si>
  <si>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</si>
  <si>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</si>
  <si>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</si>
  <si>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</si>
  <si>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</si>
  <si>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</si>
  <si>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</si>
  <si>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</si>
  <si>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</si>
  <si>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</si>
  <si>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</si>
  <si>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</si>
  <si>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</si>
  <si>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</si>
  <si>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</si>
  <si>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</si>
  <si>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</si>
  <si>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</si>
  <si>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</si>
  <si>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</si>
  <si>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</si>
  <si>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</si>
  <si>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</si>
  <si>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</si>
  <si>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</si>
  <si>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</si>
  <si>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</si>
  <si>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</si>
  <si>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</si>
  <si>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</si>
  <si>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</si>
  <si>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</si>
  <si>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</si>
  <si>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</si>
  <si>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</si>
  <si>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</si>
  <si>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</si>
  <si>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</si>
  <si>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</si>
  <si>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</si>
  <si>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</si>
  <si>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</si>
  <si>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</si>
  <si>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</si>
  <si>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</si>
  <si>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</si>
  <si>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</si>
  <si>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</si>
  <si>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</si>
  <si>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</si>
  <si>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</si>
  <si>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</si>
  <si>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</si>
  <si>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</si>
  <si>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</si>
  <si>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</si>
  <si>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</si>
  <si>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</si>
  <si>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</si>
  <si>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</si>
  <si>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</si>
  <si>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</si>
  <si>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</si>
  <si>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</si>
  <si>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</si>
  <si>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</si>
  <si>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</si>
  <si>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</si>
  <si>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</si>
  <si>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</si>
  <si>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</si>
  <si>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</si>
  <si>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</si>
  <si>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</si>
  <si>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</si>
  <si>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</si>
  <si>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</si>
  <si>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</si>
  <si>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</si>
  <si>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</si>
  <si>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</si>
  <si>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</si>
  <si>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</si>
  <si>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</si>
  <si>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</si>
  <si>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</si>
  <si>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</si>
  <si>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</si>
  <si>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</si>
  <si>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</si>
  <si>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</si>
  <si>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</si>
  <si>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</si>
  <si>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</si>
  <si>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</si>
  <si>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</si>
  <si>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</si>
  <si>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</si>
  <si>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</si>
  <si>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</si>
  <si>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</si>
  <si>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</si>
  <si>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</si>
  <si>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</si>
  <si>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</si>
  <si>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</si>
  <si>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</si>
  <si>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</si>
  <si>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</si>
  <si>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</si>
  <si>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</si>
  <si>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</si>
  <si>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</si>
  <si>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</si>
  <si>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</si>
  <si>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</si>
  <si>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</si>
  <si>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</si>
  <si>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</si>
  <si>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</si>
  <si>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</si>
  <si>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</si>
  <si>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</si>
  <si>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</si>
  <si>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</si>
  <si>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</si>
  <si>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</si>
  <si>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</si>
  <si>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</si>
  <si>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</si>
  <si>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</si>
  <si>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</si>
  <si>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</si>
  <si>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</si>
  <si>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</si>
  <si>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</si>
  <si>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</si>
  <si>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</si>
  <si>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</si>
  <si>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</si>
  <si>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</si>
  <si>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</si>
  <si>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</si>
  <si>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</si>
  <si>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</si>
  <si>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</si>
  <si>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</si>
  <si>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</si>
  <si>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</si>
  <si>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</si>
  <si>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</si>
  <si>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</si>
  <si>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</si>
  <si>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</si>
  <si>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</si>
  <si>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</si>
  <si>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</si>
  <si>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</si>
  <si>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</si>
  <si>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</si>
  <si>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</si>
  <si>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КОМИСИЯ ЗА ЗАЩИТА НА ЛИЧНИТЕ ДАННИ</t>
  </si>
  <si>
    <t>WWW.cpdp.bg</t>
  </si>
  <si>
    <t>kzld@cpdp.bg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</si>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</sst>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66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49" fillId="40" borderId="25" xfId="57" applyFont="1" applyFill="1" applyBorder="1">
      <alignment/>
      <protection/>
    </xf>
    <xf numFmtId="0" fontId="151" fillId="40" borderId="26" xfId="57" applyFont="1" applyFill="1" applyBorder="1">
      <alignment/>
      <protection/>
    </xf>
    <xf numFmtId="0" fontId="151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4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5" applyNumberFormat="1" applyFont="1" applyFill="1" applyAlignment="1" applyProtection="1">
      <alignment/>
      <protection/>
    </xf>
    <xf numFmtId="174" fontId="14" fillId="37" borderId="0" xfId="64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5" fillId="41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32" borderId="29" xfId="0" applyNumberFormat="1" applyFont="1" applyFill="1" applyBorder="1" applyAlignment="1" applyProtection="1">
      <alignment horizontal="center"/>
      <protection/>
    </xf>
    <xf numFmtId="166" fontId="12" fillId="32" borderId="29" xfId="0" applyNumberFormat="1" applyFont="1" applyFill="1" applyBorder="1" applyAlignment="1" applyProtection="1">
      <alignment horizontal="center"/>
      <protection/>
    </xf>
    <xf numFmtId="166" fontId="31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2" fontId="156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3" xfId="0" applyNumberFormat="1" applyFont="1" applyFill="1" applyBorder="1" applyAlignment="1" applyProtection="1" quotePrefix="1">
      <alignment horizontal="center"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6" fontId="5" fillId="39" borderId="40" xfId="0" applyNumberFormat="1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3" fillId="43" borderId="55" xfId="65" applyNumberFormat="1" applyFont="1" applyFill="1" applyBorder="1" applyAlignment="1" applyProtection="1">
      <alignment/>
      <protection/>
    </xf>
    <xf numFmtId="38" fontId="23" fillId="43" borderId="56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3" fillId="43" borderId="45" xfId="65" applyNumberFormat="1" applyFont="1" applyFill="1" applyBorder="1" applyAlignment="1" applyProtection="1">
      <alignment/>
      <protection/>
    </xf>
    <xf numFmtId="38" fontId="23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5" fontId="157" fillId="33" borderId="29" xfId="0" applyNumberFormat="1" applyFont="1" applyFill="1" applyBorder="1" applyAlignment="1" applyProtection="1">
      <alignment horizontal="center"/>
      <protection locked="0"/>
    </xf>
    <xf numFmtId="175" fontId="157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61" xfId="65" applyNumberFormat="1" applyFont="1" applyFill="1" applyBorder="1" applyAlignment="1" applyProtection="1">
      <alignment/>
      <protection/>
    </xf>
    <xf numFmtId="38" fontId="23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3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58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6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3" fillId="43" borderId="72" xfId="0" applyNumberFormat="1" applyFont="1" applyFill="1" applyBorder="1" applyAlignment="1" applyProtection="1">
      <alignment/>
      <protection/>
    </xf>
    <xf numFmtId="176" fontId="4" fillId="43" borderId="72" xfId="0" applyNumberFormat="1" applyFont="1" applyFill="1" applyBorder="1" applyAlignment="1" applyProtection="1">
      <alignment/>
      <protection/>
    </xf>
    <xf numFmtId="176" fontId="3" fillId="43" borderId="74" xfId="0" applyNumberFormat="1" applyFont="1" applyFill="1" applyBorder="1" applyAlignment="1" applyProtection="1">
      <alignment/>
      <protection/>
    </xf>
    <xf numFmtId="176" fontId="4" fillId="43" borderId="74" xfId="0" applyNumberFormat="1" applyFont="1" applyFill="1" applyBorder="1" applyAlignment="1" applyProtection="1">
      <alignment/>
      <protection/>
    </xf>
    <xf numFmtId="176" fontId="3" fillId="43" borderId="75" xfId="0" applyNumberFormat="1" applyFont="1" applyFill="1" applyBorder="1" applyAlignment="1" applyProtection="1">
      <alignment/>
      <protection/>
    </xf>
    <xf numFmtId="176" fontId="4" fillId="43" borderId="75" xfId="0" applyNumberFormat="1" applyFont="1" applyFill="1" applyBorder="1" applyAlignment="1" applyProtection="1">
      <alignment/>
      <protection/>
    </xf>
    <xf numFmtId="176" fontId="3" fillId="43" borderId="76" xfId="0" applyNumberFormat="1" applyFont="1" applyFill="1" applyBorder="1" applyAlignment="1" applyProtection="1">
      <alignment/>
      <protection/>
    </xf>
    <xf numFmtId="176" fontId="4" fillId="43" borderId="76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1" fillId="43" borderId="77" xfId="0" applyNumberFormat="1" applyFont="1" applyFill="1" applyBorder="1" applyAlignment="1" applyProtection="1">
      <alignment/>
      <protection locked="0"/>
    </xf>
    <xf numFmtId="176" fontId="12" fillId="43" borderId="77" xfId="0" applyNumberFormat="1" applyFont="1" applyFill="1" applyBorder="1" applyAlignment="1" applyProtection="1">
      <alignment/>
      <protection locked="0"/>
    </xf>
    <xf numFmtId="176" fontId="31" fillId="43" borderId="75" xfId="0" applyNumberFormat="1" applyFont="1" applyFill="1" applyBorder="1" applyAlignment="1" applyProtection="1">
      <alignment/>
      <protection locked="0"/>
    </xf>
    <xf numFmtId="176" fontId="12" fillId="43" borderId="75" xfId="0" applyNumberFormat="1" applyFont="1" applyFill="1" applyBorder="1" applyAlignment="1" applyProtection="1">
      <alignment/>
      <protection locked="0"/>
    </xf>
    <xf numFmtId="176" fontId="31" fillId="43" borderId="78" xfId="0" applyNumberFormat="1" applyFont="1" applyFill="1" applyBorder="1" applyAlignment="1" applyProtection="1">
      <alignment/>
      <protection locked="0"/>
    </xf>
    <xf numFmtId="176" fontId="12" fillId="43" borderId="78" xfId="0" applyNumberFormat="1" applyFont="1" applyFill="1" applyBorder="1" applyAlignment="1" applyProtection="1">
      <alignment/>
      <protection locked="0"/>
    </xf>
    <xf numFmtId="176" fontId="3" fillId="33" borderId="74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45" borderId="10" xfId="0" applyNumberFormat="1" applyFont="1" applyFill="1" applyBorder="1" applyAlignment="1" applyProtection="1">
      <alignment/>
      <protection/>
    </xf>
    <xf numFmtId="176" fontId="4" fillId="45" borderId="10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 locked="0"/>
    </xf>
    <xf numFmtId="176" fontId="4" fillId="33" borderId="78" xfId="0" applyNumberFormat="1" applyFont="1" applyFill="1" applyBorder="1" applyAlignment="1" applyProtection="1">
      <alignment/>
      <protection locked="0"/>
    </xf>
    <xf numFmtId="176" fontId="31" fillId="43" borderId="80" xfId="0" applyNumberFormat="1" applyFont="1" applyFill="1" applyBorder="1" applyAlignment="1" applyProtection="1">
      <alignment/>
      <protection locked="0"/>
    </xf>
    <xf numFmtId="176" fontId="12" fillId="43" borderId="80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" fillId="47" borderId="79" xfId="0" applyNumberFormat="1" applyFont="1" applyFill="1" applyBorder="1" applyAlignment="1" applyProtection="1">
      <alignment/>
      <protection/>
    </xf>
    <xf numFmtId="176" fontId="3" fillId="5" borderId="79" xfId="0" applyNumberFormat="1" applyFont="1" applyFill="1" applyBorder="1" applyAlignment="1" applyProtection="1">
      <alignment/>
      <protection/>
    </xf>
    <xf numFmtId="176" fontId="4" fillId="5" borderId="79" xfId="0" applyNumberFormat="1" applyFont="1" applyFill="1" applyBorder="1" applyAlignment="1" applyProtection="1">
      <alignment/>
      <protection/>
    </xf>
    <xf numFmtId="176" fontId="3" fillId="47" borderId="79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33" borderId="81" xfId="0" applyNumberFormat="1" applyFont="1" applyFill="1" applyBorder="1" applyAlignment="1" applyProtection="1">
      <alignment/>
      <protection/>
    </xf>
    <xf numFmtId="176" fontId="4" fillId="33" borderId="81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3" borderId="77" xfId="0" applyNumberFormat="1" applyFont="1" applyFill="1" applyBorder="1" applyAlignment="1" applyProtection="1">
      <alignment/>
      <protection/>
    </xf>
    <xf numFmtId="176" fontId="12" fillId="43" borderId="77" xfId="0" applyNumberFormat="1" applyFont="1" applyFill="1" applyBorder="1" applyAlignment="1" applyProtection="1">
      <alignment/>
      <protection/>
    </xf>
    <xf numFmtId="176" fontId="31" fillId="43" borderId="75" xfId="0" applyNumberFormat="1" applyFont="1" applyFill="1" applyBorder="1" applyAlignment="1" applyProtection="1">
      <alignment/>
      <protection/>
    </xf>
    <xf numFmtId="176" fontId="12" fillId="43" borderId="75" xfId="0" applyNumberFormat="1" applyFont="1" applyFill="1" applyBorder="1" applyAlignment="1" applyProtection="1">
      <alignment/>
      <protection/>
    </xf>
    <xf numFmtId="176" fontId="31" fillId="43" borderId="78" xfId="0" applyNumberFormat="1" applyFont="1" applyFill="1" applyBorder="1" applyAlignment="1" applyProtection="1">
      <alignment/>
      <protection/>
    </xf>
    <xf numFmtId="176" fontId="12" fillId="43" borderId="78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31" fillId="43" borderId="80" xfId="0" applyNumberFormat="1" applyFont="1" applyFill="1" applyBorder="1" applyAlignment="1" applyProtection="1">
      <alignment/>
      <protection/>
    </xf>
    <xf numFmtId="176" fontId="12" fillId="43" borderId="80" xfId="0" applyNumberFormat="1" applyFont="1" applyFill="1" applyBorder="1" applyAlignment="1" applyProtection="1">
      <alignment/>
      <protection/>
    </xf>
    <xf numFmtId="0" fontId="159" fillId="48" borderId="0" xfId="0" applyFont="1" applyFill="1" applyAlignment="1" applyProtection="1" quotePrefix="1">
      <alignment horizontal="center"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176" fontId="3" fillId="39" borderId="81" xfId="0" applyNumberFormat="1" applyFont="1" applyFill="1" applyBorder="1" applyAlignment="1" applyProtection="1">
      <alignment/>
      <protection/>
    </xf>
    <xf numFmtId="176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23" fillId="43" borderId="45" xfId="65" applyNumberFormat="1" applyFont="1" applyFill="1" applyBorder="1" applyAlignment="1" applyProtection="1">
      <alignment horizontal="center"/>
      <protection/>
    </xf>
    <xf numFmtId="38" fontId="23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6" fontId="5" fillId="39" borderId="68" xfId="60" applyNumberFormat="1" applyFont="1" applyFill="1" applyBorder="1" applyAlignment="1" applyProtection="1">
      <alignment horizontal="left"/>
      <protection/>
    </xf>
    <xf numFmtId="166" fontId="5" fillId="39" borderId="40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3" fillId="32" borderId="0" xfId="0" applyNumberFormat="1" applyFont="1" applyFill="1" applyBorder="1" applyAlignment="1" applyProtection="1">
      <alignment horizontal="right"/>
      <protection/>
    </xf>
    <xf numFmtId="166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61" fillId="49" borderId="22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3" fillId="33" borderId="87" xfId="0" applyNumberFormat="1" applyFont="1" applyFill="1" applyBorder="1" applyAlignment="1" applyProtection="1">
      <alignment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33" borderId="91" xfId="0" applyNumberFormat="1" applyFont="1" applyFill="1" applyBorder="1" applyAlignment="1" applyProtection="1">
      <alignment/>
      <protection/>
    </xf>
    <xf numFmtId="176" fontId="4" fillId="32" borderId="84" xfId="0" applyNumberFormat="1" applyFont="1" applyFill="1" applyBorder="1" applyAlignment="1" applyProtection="1">
      <alignment/>
      <protection/>
    </xf>
    <xf numFmtId="176" fontId="3" fillId="32" borderId="85" xfId="0" applyNumberFormat="1" applyFont="1" applyFill="1" applyBorder="1" applyAlignment="1" applyProtection="1">
      <alignment/>
      <protection/>
    </xf>
    <xf numFmtId="176" fontId="4" fillId="33" borderId="86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43" borderId="86" xfId="0" applyNumberFormat="1" applyFont="1" applyFill="1" applyBorder="1" applyAlignment="1" applyProtection="1">
      <alignment/>
      <protection/>
    </xf>
    <xf numFmtId="176" fontId="3" fillId="43" borderId="87" xfId="0" applyNumberFormat="1" applyFont="1" applyFill="1" applyBorder="1" applyAlignment="1" applyProtection="1">
      <alignment/>
      <protection/>
    </xf>
    <xf numFmtId="176" fontId="4" fillId="43" borderId="92" xfId="0" applyNumberFormat="1" applyFont="1" applyFill="1" applyBorder="1" applyAlignment="1" applyProtection="1">
      <alignment/>
      <protection/>
    </xf>
    <xf numFmtId="176" fontId="3" fillId="43" borderId="93" xfId="0" applyNumberFormat="1" applyFont="1" applyFill="1" applyBorder="1" applyAlignment="1" applyProtection="1">
      <alignment/>
      <protection/>
    </xf>
    <xf numFmtId="176" fontId="4" fillId="43" borderId="90" xfId="0" applyNumberFormat="1" applyFont="1" applyFill="1" applyBorder="1" applyAlignment="1" applyProtection="1">
      <alignment/>
      <protection/>
    </xf>
    <xf numFmtId="176" fontId="3" fillId="43" borderId="94" xfId="0" applyNumberFormat="1" applyFont="1" applyFill="1" applyBorder="1" applyAlignment="1" applyProtection="1">
      <alignment/>
      <protection/>
    </xf>
    <xf numFmtId="176" fontId="4" fillId="43" borderId="91" xfId="0" applyNumberFormat="1" applyFont="1" applyFill="1" applyBorder="1" applyAlignment="1" applyProtection="1">
      <alignment/>
      <protection/>
    </xf>
    <xf numFmtId="176" fontId="3" fillId="43" borderId="95" xfId="0" applyNumberFormat="1" applyFont="1" applyFill="1" applyBorder="1" applyAlignment="1" applyProtection="1">
      <alignment/>
      <protection/>
    </xf>
    <xf numFmtId="176" fontId="12" fillId="43" borderId="96" xfId="0" applyNumberFormat="1" applyFont="1" applyFill="1" applyBorder="1" applyAlignment="1" applyProtection="1">
      <alignment/>
      <protection/>
    </xf>
    <xf numFmtId="176" fontId="12" fillId="43" borderId="90" xfId="0" applyNumberFormat="1" applyFont="1" applyFill="1" applyBorder="1" applyAlignment="1" applyProtection="1">
      <alignment/>
      <protection/>
    </xf>
    <xf numFmtId="176" fontId="12" fillId="43" borderId="97" xfId="0" applyNumberFormat="1" applyFont="1" applyFill="1" applyBorder="1" applyAlignment="1" applyProtection="1">
      <alignment/>
      <protection/>
    </xf>
    <xf numFmtId="176" fontId="3" fillId="33" borderId="93" xfId="0" applyNumberFormat="1" applyFont="1" applyFill="1" applyBorder="1" applyAlignment="1" applyProtection="1">
      <alignment/>
      <protection/>
    </xf>
    <xf numFmtId="176" fontId="4" fillId="39" borderId="98" xfId="0" applyNumberFormat="1" applyFont="1" applyFill="1" applyBorder="1" applyAlignment="1" applyProtection="1">
      <alignment/>
      <protection/>
    </xf>
    <xf numFmtId="176" fontId="3" fillId="39" borderId="99" xfId="0" applyNumberFormat="1" applyFont="1" applyFill="1" applyBorder="1" applyAlignment="1" applyProtection="1">
      <alignment/>
      <protection/>
    </xf>
    <xf numFmtId="176" fontId="4" fillId="45" borderId="84" xfId="0" applyNumberFormat="1" applyFont="1" applyFill="1" applyBorder="1" applyAlignment="1" applyProtection="1">
      <alignment/>
      <protection/>
    </xf>
    <xf numFmtId="176" fontId="3" fillId="45" borderId="85" xfId="0" applyNumberFormat="1" applyFont="1" applyFill="1" applyBorder="1" applyAlignment="1" applyProtection="1">
      <alignment/>
      <protection/>
    </xf>
    <xf numFmtId="176" fontId="4" fillId="33" borderId="97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47" borderId="98" xfId="0" applyNumberFormat="1" applyFont="1" applyFill="1" applyBorder="1" applyAlignment="1" applyProtection="1">
      <alignment/>
      <protection/>
    </xf>
    <xf numFmtId="176" fontId="4" fillId="5" borderId="98" xfId="0" applyNumberFormat="1" applyFont="1" applyFill="1" applyBorder="1" applyAlignment="1" applyProtection="1">
      <alignment/>
      <protection/>
    </xf>
    <xf numFmtId="176" fontId="3" fillId="5" borderId="99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3" fillId="47" borderId="99" xfId="0" applyNumberFormat="1" applyFont="1" applyFill="1" applyBorder="1" applyAlignment="1" applyProtection="1">
      <alignment/>
      <protection/>
    </xf>
    <xf numFmtId="176" fontId="3" fillId="46" borderId="95" xfId="0" applyNumberFormat="1" applyFont="1" applyFill="1" applyBorder="1" applyAlignment="1" applyProtection="1">
      <alignment/>
      <protection/>
    </xf>
    <xf numFmtId="176" fontId="4" fillId="33" borderId="102" xfId="0" applyNumberFormat="1" applyFont="1" applyFill="1" applyBorder="1" applyAlignment="1" applyProtection="1">
      <alignment/>
      <protection/>
    </xf>
    <xf numFmtId="176" fontId="3" fillId="33" borderId="103" xfId="0" applyNumberFormat="1" applyFont="1" applyFill="1" applyBorder="1" applyAlignment="1" applyProtection="1">
      <alignment/>
      <protection/>
    </xf>
    <xf numFmtId="183" fontId="154" fillId="39" borderId="104" xfId="0" applyNumberFormat="1" applyFont="1" applyFill="1" applyBorder="1" applyAlignment="1" applyProtection="1" quotePrefix="1">
      <alignment horizontal="center"/>
      <protection/>
    </xf>
    <xf numFmtId="183" fontId="160" fillId="41" borderId="104" xfId="0" applyNumberFormat="1" applyFont="1" applyFill="1" applyBorder="1" applyAlignment="1" applyProtection="1" quotePrefix="1">
      <alignment horizontal="center"/>
      <protection/>
    </xf>
    <xf numFmtId="183" fontId="161" fillId="49" borderId="104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74" fontId="8" fillId="38" borderId="106" xfId="0" applyNumberFormat="1" applyFont="1" applyFill="1" applyBorder="1" applyAlignment="1" applyProtection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162" fillId="38" borderId="106" xfId="0" applyNumberFormat="1" applyFont="1" applyFill="1" applyBorder="1" applyAlignment="1" applyProtection="1">
      <alignment horizontal="center"/>
      <protection/>
    </xf>
    <xf numFmtId="174" fontId="162" fillId="38" borderId="107" xfId="0" applyNumberFormat="1" applyFont="1" applyFill="1" applyBorder="1" applyAlignment="1" applyProtection="1">
      <alignment horizontal="center"/>
      <protection/>
    </xf>
    <xf numFmtId="174" fontId="9" fillId="33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2" fillId="33" borderId="58" xfId="0" applyNumberFormat="1" applyFont="1" applyFill="1" applyBorder="1" applyAlignment="1" applyProtection="1">
      <alignment/>
      <protection/>
    </xf>
    <xf numFmtId="0" fontId="52" fillId="33" borderId="58" xfId="0" applyFont="1" applyFill="1" applyBorder="1" applyAlignment="1" applyProtection="1">
      <alignment/>
      <protection/>
    </xf>
    <xf numFmtId="166" fontId="163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4" xfId="0" applyNumberFormat="1" applyFont="1" applyFill="1" applyBorder="1" applyAlignment="1" applyProtection="1">
      <alignment/>
      <protection/>
    </xf>
    <xf numFmtId="176" fontId="31" fillId="43" borderId="110" xfId="0" applyNumberFormat="1" applyFont="1" applyFill="1" applyBorder="1" applyAlignment="1" applyProtection="1">
      <alignment/>
      <protection/>
    </xf>
    <xf numFmtId="176" fontId="31" fillId="43" borderId="94" xfId="0" applyNumberFormat="1" applyFont="1" applyFill="1" applyBorder="1" applyAlignment="1" applyProtection="1">
      <alignment/>
      <protection/>
    </xf>
    <xf numFmtId="176" fontId="31" fillId="43" borderId="111" xfId="0" applyNumberFormat="1" applyFont="1" applyFill="1" applyBorder="1" applyAlignment="1" applyProtection="1">
      <alignment/>
      <protection/>
    </xf>
    <xf numFmtId="176" fontId="3" fillId="33" borderId="111" xfId="0" applyNumberFormat="1" applyFont="1" applyFill="1" applyBorder="1" applyAlignment="1" applyProtection="1">
      <alignment/>
      <protection/>
    </xf>
    <xf numFmtId="176" fontId="12" fillId="43" borderId="112" xfId="0" applyNumberFormat="1" applyFont="1" applyFill="1" applyBorder="1" applyAlignment="1" applyProtection="1">
      <alignment/>
      <protection/>
    </xf>
    <xf numFmtId="176" fontId="31" fillId="43" borderId="113" xfId="0" applyNumberFormat="1" applyFont="1" applyFill="1" applyBorder="1" applyAlignment="1" applyProtection="1">
      <alignment/>
      <protection/>
    </xf>
    <xf numFmtId="176" fontId="12" fillId="43" borderId="112" xfId="60" applyNumberFormat="1" applyFont="1" applyFill="1" applyBorder="1" applyAlignment="1" applyProtection="1">
      <alignment/>
      <protection/>
    </xf>
    <xf numFmtId="0" fontId="164" fillId="48" borderId="0" xfId="61" applyFont="1" applyFill="1" applyBorder="1" applyAlignment="1" applyProtection="1">
      <alignment horizontal="center"/>
      <protection/>
    </xf>
    <xf numFmtId="166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64" fontId="56" fillId="50" borderId="29" xfId="64" applyNumberFormat="1" applyFont="1" applyFill="1" applyBorder="1" applyAlignment="1" applyProtection="1">
      <alignment horizontal="center" vertical="center"/>
      <protection locked="0"/>
    </xf>
    <xf numFmtId="166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72" fontId="167" fillId="49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64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66" fontId="8" fillId="33" borderId="0" xfId="65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4" fontId="168" fillId="33" borderId="29" xfId="64" applyNumberFormat="1" applyFont="1" applyFill="1" applyBorder="1" applyAlignment="1" applyProtection="1">
      <alignment horizontal="center" vertical="center"/>
      <protection/>
    </xf>
    <xf numFmtId="164" fontId="169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6" fontId="6" fillId="33" borderId="63" xfId="0" applyNumberFormat="1" applyFont="1" applyFill="1" applyBorder="1" applyAlignment="1" applyProtection="1">
      <alignment horizontal="right"/>
      <protection/>
    </xf>
    <xf numFmtId="176" fontId="6" fillId="32" borderId="63" xfId="0" applyNumberFormat="1" applyFont="1" applyFill="1" applyBorder="1" applyAlignment="1" applyProtection="1">
      <alignment horizontal="right"/>
      <protection/>
    </xf>
    <xf numFmtId="172" fontId="4" fillId="33" borderId="114" xfId="0" applyNumberFormat="1" applyFont="1" applyFill="1" applyBorder="1" applyAlignment="1" applyProtection="1" quotePrefix="1">
      <alignment horizontal="center" wrapText="1"/>
      <protection/>
    </xf>
    <xf numFmtId="176" fontId="3" fillId="46" borderId="91" xfId="0" applyNumberFormat="1" applyFont="1" applyFill="1" applyBorder="1" applyAlignment="1" applyProtection="1">
      <alignment/>
      <protection/>
    </xf>
    <xf numFmtId="166" fontId="170" fillId="33" borderId="73" xfId="0" applyNumberFormat="1" applyFont="1" applyFill="1" applyBorder="1" applyAlignment="1" applyProtection="1" quotePrefix="1">
      <alignment/>
      <protection/>
    </xf>
    <xf numFmtId="166" fontId="171" fillId="33" borderId="73" xfId="0" applyNumberFormat="1" applyFont="1" applyFill="1" applyBorder="1" applyAlignment="1" applyProtection="1" quotePrefix="1">
      <alignment/>
      <protection/>
    </xf>
    <xf numFmtId="166" fontId="170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0" fillId="33" borderId="118" xfId="0" applyNumberFormat="1" applyFont="1" applyFill="1" applyBorder="1" applyAlignment="1" applyProtection="1" quotePrefix="1">
      <alignment/>
      <protection/>
    </xf>
    <xf numFmtId="166" fontId="170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0" fillId="32" borderId="118" xfId="0" applyNumberFormat="1" applyFont="1" applyFill="1" applyBorder="1" applyAlignment="1" applyProtection="1" quotePrefix="1">
      <alignment/>
      <protection/>
    </xf>
    <xf numFmtId="166" fontId="171" fillId="32" borderId="34" xfId="0" applyNumberFormat="1" applyFont="1" applyFill="1" applyBorder="1" applyAlignment="1" applyProtection="1" quotePrefix="1">
      <alignment/>
      <protection/>
    </xf>
    <xf numFmtId="166" fontId="170" fillId="33" borderId="88" xfId="0" applyNumberFormat="1" applyFont="1" applyFill="1" applyBorder="1" applyAlignment="1" applyProtection="1" quotePrefix="1">
      <alignment/>
      <protection/>
    </xf>
    <xf numFmtId="166" fontId="171" fillId="33" borderId="89" xfId="0" applyNumberFormat="1" applyFont="1" applyFill="1" applyBorder="1" applyAlignment="1" applyProtection="1" quotePrefix="1">
      <alignment/>
      <protection/>
    </xf>
    <xf numFmtId="166" fontId="171" fillId="33" borderId="34" xfId="0" applyNumberFormat="1" applyFont="1" applyFill="1" applyBorder="1" applyAlignment="1" applyProtection="1" quotePrefix="1">
      <alignment/>
      <protection/>
    </xf>
    <xf numFmtId="0" fontId="32" fillId="33" borderId="119" xfId="64" applyFont="1" applyFill="1" applyBorder="1" applyProtection="1">
      <alignment/>
      <protection/>
    </xf>
    <xf numFmtId="0" fontId="32" fillId="33" borderId="45" xfId="64" applyFont="1" applyFill="1" applyBorder="1" applyProtection="1">
      <alignment/>
      <protection/>
    </xf>
    <xf numFmtId="0" fontId="32" fillId="33" borderId="31" xfId="64" applyFont="1" applyFill="1" applyBorder="1" applyProtection="1">
      <alignment/>
      <protection/>
    </xf>
    <xf numFmtId="174" fontId="36" fillId="51" borderId="120" xfId="0" applyNumberFormat="1" applyFont="1" applyFill="1" applyBorder="1" applyAlignment="1" applyProtection="1">
      <alignment horizontal="center"/>
      <protection/>
    </xf>
    <xf numFmtId="174" fontId="37" fillId="42" borderId="120" xfId="0" applyNumberFormat="1" applyFont="1" applyFill="1" applyBorder="1" applyAlignment="1" applyProtection="1">
      <alignment horizontal="center"/>
      <protection/>
    </xf>
    <xf numFmtId="174" fontId="172" fillId="51" borderId="120" xfId="0" applyNumberFormat="1" applyFont="1" applyFill="1" applyBorder="1" applyAlignment="1" applyProtection="1">
      <alignment horizontal="center"/>
      <protection/>
    </xf>
    <xf numFmtId="174" fontId="173" fillId="42" borderId="120" xfId="0" applyNumberFormat="1" applyFont="1" applyFill="1" applyBorder="1" applyAlignment="1" applyProtection="1">
      <alignment horizontal="center"/>
      <protection/>
    </xf>
    <xf numFmtId="174" fontId="36" fillId="52" borderId="120" xfId="0" applyNumberFormat="1" applyFont="1" applyFill="1" applyBorder="1" applyAlignment="1" applyProtection="1">
      <alignment horizontal="center"/>
      <protection/>
    </xf>
    <xf numFmtId="174" fontId="37" fillId="52" borderId="120" xfId="0" applyNumberFormat="1" applyFont="1" applyFill="1" applyBorder="1" applyAlignment="1" applyProtection="1">
      <alignment horizontal="center"/>
      <protection/>
    </xf>
    <xf numFmtId="174" fontId="174" fillId="52" borderId="120" xfId="0" applyNumberFormat="1" applyFont="1" applyFill="1" applyBorder="1" applyAlignment="1" applyProtection="1">
      <alignment horizontal="center"/>
      <protection/>
    </xf>
    <xf numFmtId="174" fontId="173" fillId="52" borderId="120" xfId="0" applyNumberFormat="1" applyFont="1" applyFill="1" applyBorder="1" applyAlignment="1" applyProtection="1">
      <alignment horizontal="center"/>
      <protection/>
    </xf>
    <xf numFmtId="174" fontId="36" fillId="40" borderId="120" xfId="0" applyNumberFormat="1" applyFont="1" applyFill="1" applyBorder="1" applyAlignment="1" applyProtection="1">
      <alignment horizontal="center"/>
      <protection/>
    </xf>
    <xf numFmtId="174" fontId="37" fillId="40" borderId="120" xfId="0" applyNumberFormat="1" applyFont="1" applyFill="1" applyBorder="1" applyAlignment="1" applyProtection="1">
      <alignment horizontal="center"/>
      <protection/>
    </xf>
    <xf numFmtId="174" fontId="175" fillId="40" borderId="120" xfId="0" applyNumberFormat="1" applyFont="1" applyFill="1" applyBorder="1" applyAlignment="1" applyProtection="1">
      <alignment horizontal="center"/>
      <protection/>
    </xf>
    <xf numFmtId="174" fontId="176" fillId="40" borderId="120" xfId="0" applyNumberFormat="1" applyFont="1" applyFill="1" applyBorder="1" applyAlignment="1" applyProtection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162" fillId="38" borderId="121" xfId="0" applyNumberFormat="1" applyFont="1" applyFill="1" applyBorder="1" applyAlignment="1" applyProtection="1">
      <alignment horizontal="center"/>
      <protection/>
    </xf>
    <xf numFmtId="174" fontId="162" fillId="38" borderId="122" xfId="0" applyNumberFormat="1" applyFont="1" applyFill="1" applyBorder="1" applyAlignment="1" applyProtection="1">
      <alignment horizontal="center"/>
      <protection/>
    </xf>
    <xf numFmtId="166" fontId="12" fillId="32" borderId="121" xfId="0" applyNumberFormat="1" applyFont="1" applyFill="1" applyBorder="1" applyAlignment="1" applyProtection="1">
      <alignment horizontal="center"/>
      <protection/>
    </xf>
    <xf numFmtId="166" fontId="31" fillId="32" borderId="108" xfId="0" applyNumberFormat="1" applyFont="1" applyFill="1" applyBorder="1" applyAlignment="1" applyProtection="1">
      <alignment horizontal="center"/>
      <protection/>
    </xf>
    <xf numFmtId="166" fontId="12" fillId="42" borderId="122" xfId="0" applyNumberFormat="1" applyFont="1" applyFill="1" applyBorder="1" applyAlignment="1" applyProtection="1">
      <alignment horizontal="center"/>
      <protection locked="0"/>
    </xf>
    <xf numFmtId="166" fontId="31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77" fillId="43" borderId="44" xfId="65" applyNumberFormat="1" applyFont="1" applyFill="1" applyBorder="1" applyAlignment="1" applyProtection="1">
      <alignment/>
      <protection/>
    </xf>
    <xf numFmtId="176" fontId="4" fillId="46" borderId="73" xfId="0" applyNumberFormat="1" applyFont="1" applyFill="1" applyBorder="1" applyAlignment="1" applyProtection="1">
      <alignment/>
      <protection/>
    </xf>
    <xf numFmtId="176" fontId="3" fillId="46" borderId="73" xfId="0" applyNumberFormat="1" applyFont="1" applyFill="1" applyBorder="1" applyAlignment="1" applyProtection="1">
      <alignment/>
      <protection/>
    </xf>
    <xf numFmtId="176" fontId="4" fillId="46" borderId="88" xfId="0" applyNumberFormat="1" applyFont="1" applyFill="1" applyBorder="1" applyAlignment="1" applyProtection="1">
      <alignment/>
      <protection/>
    </xf>
    <xf numFmtId="176" fontId="3" fillId="46" borderId="89" xfId="0" applyNumberFormat="1" applyFont="1" applyFill="1" applyBorder="1" applyAlignment="1" applyProtection="1">
      <alignment/>
      <protection/>
    </xf>
    <xf numFmtId="176" fontId="12" fillId="43" borderId="84" xfId="0" applyNumberFormat="1" applyFont="1" applyFill="1" applyBorder="1" applyAlignment="1" applyProtection="1">
      <alignment/>
      <protection/>
    </xf>
    <xf numFmtId="176" fontId="31" fillId="43" borderId="85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/>
    </xf>
    <xf numFmtId="176" fontId="31" fillId="43" borderId="10" xfId="0" applyNumberFormat="1" applyFont="1" applyFill="1" applyBorder="1" applyAlignment="1" applyProtection="1">
      <alignment/>
      <protection/>
    </xf>
    <xf numFmtId="176" fontId="12" fillId="43" borderId="10" xfId="0" applyNumberFormat="1" applyFont="1" applyFill="1" applyBorder="1" applyAlignment="1" applyProtection="1">
      <alignment/>
      <protection locked="0"/>
    </xf>
    <xf numFmtId="176" fontId="31" fillId="43" borderId="10" xfId="0" applyNumberFormat="1" applyFont="1" applyFill="1" applyBorder="1" applyAlignment="1" applyProtection="1">
      <alignment/>
      <protection locked="0"/>
    </xf>
    <xf numFmtId="166" fontId="163" fillId="32" borderId="0" xfId="0" applyNumberFormat="1" applyFont="1" applyFill="1" applyBorder="1" applyAlignment="1" applyProtection="1" quotePrefix="1">
      <alignment horizontal="center"/>
      <protection/>
    </xf>
    <xf numFmtId="16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6" fontId="4" fillId="32" borderId="58" xfId="0" applyNumberFormat="1" applyFont="1" applyFill="1" applyBorder="1" applyAlignment="1" applyProtection="1">
      <alignment/>
      <protection/>
    </xf>
    <xf numFmtId="176" fontId="3" fillId="32" borderId="58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Border="1" applyAlignment="1" applyProtection="1">
      <alignment horizontal="right"/>
      <protection/>
    </xf>
    <xf numFmtId="176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6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87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89" fontId="23" fillId="32" borderId="71" xfId="58" applyNumberFormat="1" applyFont="1" applyFill="1" applyBorder="1" applyAlignment="1">
      <alignment/>
      <protection/>
    </xf>
    <xf numFmtId="189" fontId="23" fillId="32" borderId="18" xfId="58" applyNumberFormat="1" applyFont="1" applyFill="1" applyBorder="1" applyAlignment="1">
      <alignment/>
      <protection/>
    </xf>
    <xf numFmtId="189" fontId="23" fillId="32" borderId="21" xfId="58" applyNumberFormat="1" applyFont="1" applyFill="1" applyBorder="1" applyAlignment="1">
      <alignment/>
      <protection/>
    </xf>
    <xf numFmtId="189" fontId="23" fillId="45" borderId="71" xfId="58" applyNumberFormat="1" applyFont="1" applyFill="1" applyBorder="1" applyAlignment="1">
      <alignment/>
      <protection/>
    </xf>
    <xf numFmtId="189" fontId="23" fillId="45" borderId="18" xfId="58" applyNumberFormat="1" applyFont="1" applyFill="1" applyBorder="1" applyAlignment="1">
      <alignment/>
      <protection/>
    </xf>
    <xf numFmtId="189" fontId="23" fillId="45" borderId="21" xfId="58" applyNumberFormat="1" applyFont="1" applyFill="1" applyBorder="1" applyAlignment="1">
      <alignment/>
      <protection/>
    </xf>
    <xf numFmtId="193" fontId="23" fillId="33" borderId="0" xfId="57" applyNumberFormat="1" applyFont="1" applyFill="1" applyBorder="1" applyAlignment="1">
      <alignment/>
      <protection/>
    </xf>
    <xf numFmtId="176" fontId="4" fillId="33" borderId="128" xfId="0" applyNumberFormat="1" applyFont="1" applyFill="1" applyBorder="1" applyAlignment="1" applyProtection="1">
      <alignment/>
      <protection/>
    </xf>
    <xf numFmtId="176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2" fontId="178" fillId="39" borderId="29" xfId="0" applyNumberFormat="1" applyFont="1" applyFill="1" applyBorder="1" applyAlignment="1" applyProtection="1">
      <alignment horizontal="center"/>
      <protection/>
    </xf>
    <xf numFmtId="172" fontId="179" fillId="39" borderId="29" xfId="0" applyNumberFormat="1" applyFont="1" applyFill="1" applyBorder="1" applyAlignment="1" applyProtection="1">
      <alignment horizontal="center"/>
      <protection/>
    </xf>
    <xf numFmtId="183" fontId="154" fillId="39" borderId="29" xfId="0" applyNumberFormat="1" applyFont="1" applyFill="1" applyBorder="1" applyAlignment="1" applyProtection="1" quotePrefix="1">
      <alignment horizontal="center"/>
      <protection/>
    </xf>
    <xf numFmtId="171" fontId="155" fillId="41" borderId="29" xfId="0" applyNumberFormat="1" applyFont="1" applyFill="1" applyBorder="1" applyAlignment="1" applyProtection="1" quotePrefix="1">
      <alignment horizontal="center"/>
      <protection/>
    </xf>
    <xf numFmtId="183" fontId="160" fillId="41" borderId="29" xfId="0" applyNumberFormat="1" applyFont="1" applyFill="1" applyBorder="1" applyAlignment="1" applyProtection="1" quotePrefix="1">
      <alignment horizontal="center"/>
      <protection/>
    </xf>
    <xf numFmtId="171" fontId="160" fillId="41" borderId="29" xfId="0" applyNumberFormat="1" applyFont="1" applyFill="1" applyBorder="1" applyAlignment="1" applyProtection="1" quotePrefix="1">
      <alignment horizontal="center"/>
      <protection/>
    </xf>
    <xf numFmtId="171" fontId="167" fillId="49" borderId="29" xfId="0" applyNumberFormat="1" applyFont="1" applyFill="1" applyBorder="1" applyAlignment="1" applyProtection="1" quotePrefix="1">
      <alignment horizontal="center"/>
      <protection/>
    </xf>
    <xf numFmtId="183" fontId="161" fillId="49" borderId="29" xfId="0" applyNumberFormat="1" applyFont="1" applyFill="1" applyBorder="1" applyAlignment="1" applyProtection="1" quotePrefix="1">
      <alignment horizontal="center"/>
      <protection/>
    </xf>
    <xf numFmtId="176" fontId="4" fillId="33" borderId="29" xfId="0" applyNumberFormat="1" applyFont="1" applyFill="1" applyBorder="1" applyAlignment="1" applyProtection="1">
      <alignment/>
      <protection locked="0"/>
    </xf>
    <xf numFmtId="176" fontId="3" fillId="33" borderId="29" xfId="0" applyNumberFormat="1" applyFont="1" applyFill="1" applyBorder="1" applyAlignment="1" applyProtection="1">
      <alignment/>
      <protection locked="0"/>
    </xf>
    <xf numFmtId="38" fontId="180" fillId="48" borderId="30" xfId="65" applyNumberFormat="1" applyFont="1" applyFill="1" applyBorder="1" applyAlignment="1" applyProtection="1">
      <alignment/>
      <protection/>
    </xf>
    <xf numFmtId="176" fontId="4" fillId="54" borderId="29" xfId="0" applyNumberFormat="1" applyFont="1" applyFill="1" applyBorder="1" applyAlignment="1" applyProtection="1">
      <alignment/>
      <protection/>
    </xf>
    <xf numFmtId="176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1" fillId="42" borderId="30" xfId="0" applyFont="1" applyFill="1" applyBorder="1" applyAlignment="1" applyProtection="1">
      <alignment horizontal="left"/>
      <protection/>
    </xf>
    <xf numFmtId="176" fontId="4" fillId="54" borderId="130" xfId="0" applyNumberFormat="1" applyFont="1" applyFill="1" applyBorder="1" applyAlignment="1" applyProtection="1">
      <alignment/>
      <protection/>
    </xf>
    <xf numFmtId="176" fontId="3" fillId="54" borderId="131" xfId="0" applyNumberFormat="1" applyFont="1" applyFill="1" applyBorder="1" applyAlignment="1" applyProtection="1">
      <alignment/>
      <protection/>
    </xf>
    <xf numFmtId="176" fontId="4" fillId="33" borderId="130" xfId="0" applyNumberFormat="1" applyFont="1" applyFill="1" applyBorder="1" applyAlignment="1" applyProtection="1">
      <alignment/>
      <protection/>
    </xf>
    <xf numFmtId="176" fontId="3" fillId="33" borderId="131" xfId="0" applyNumberFormat="1" applyFont="1" applyFill="1" applyBorder="1" applyAlignment="1" applyProtection="1">
      <alignment/>
      <protection/>
    </xf>
    <xf numFmtId="171" fontId="4" fillId="33" borderId="121" xfId="0" applyNumberFormat="1" applyFont="1" applyFill="1" applyBorder="1" applyAlignment="1" applyProtection="1" quotePrefix="1">
      <alignment horizontal="center"/>
      <protection/>
    </xf>
    <xf numFmtId="183" fontId="3" fillId="33" borderId="108" xfId="0" applyNumberFormat="1" applyFont="1" applyFill="1" applyBorder="1" applyAlignment="1" applyProtection="1" quotePrefix="1">
      <alignment horizontal="center"/>
      <protection/>
    </xf>
    <xf numFmtId="183" fontId="3" fillId="33" borderId="109" xfId="0" applyNumberFormat="1" applyFont="1" applyFill="1" applyBorder="1" applyAlignment="1" applyProtection="1" quotePrefix="1">
      <alignment horizontal="center"/>
      <protection/>
    </xf>
    <xf numFmtId="174" fontId="8" fillId="38" borderId="121" xfId="0" applyNumberFormat="1" applyFont="1" applyFill="1" applyBorder="1" applyAlignment="1" applyProtection="1">
      <alignment horizontal="center"/>
      <protection/>
    </xf>
    <xf numFmtId="202" fontId="23" fillId="33" borderId="0" xfId="58" applyNumberFormat="1" applyFont="1" applyFill="1" applyBorder="1" applyAlignment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1" fontId="23" fillId="33" borderId="0" xfId="57" applyNumberFormat="1" applyFont="1" applyFill="1" applyBorder="1" applyAlignment="1">
      <alignment/>
      <protection/>
    </xf>
    <xf numFmtId="187" fontId="18" fillId="54" borderId="19" xfId="58" applyNumberFormat="1" applyFont="1" applyFill="1" applyBorder="1" applyAlignment="1">
      <alignment/>
      <protection/>
    </xf>
    <xf numFmtId="187" fontId="18" fillId="54" borderId="71" xfId="58" applyNumberFormat="1" applyFont="1" applyFill="1" applyBorder="1" applyAlignment="1">
      <alignment/>
      <protection/>
    </xf>
    <xf numFmtId="187" fontId="18" fillId="54" borderId="20" xfId="58" applyNumberFormat="1" applyFont="1" applyFill="1" applyBorder="1" applyAlignment="1">
      <alignment/>
      <protection/>
    </xf>
    <xf numFmtId="187" fontId="18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3" fontId="181" fillId="39" borderId="104" xfId="0" applyNumberFormat="1" applyFont="1" applyFill="1" applyBorder="1" applyAlignment="1" applyProtection="1" quotePrefix="1">
      <alignment horizontal="center"/>
      <protection/>
    </xf>
    <xf numFmtId="203" fontId="155" fillId="41" borderId="104" xfId="0" applyNumberFormat="1" applyFont="1" applyFill="1" applyBorder="1" applyAlignment="1" applyProtection="1" quotePrefix="1">
      <alignment horizontal="center"/>
      <protection/>
    </xf>
    <xf numFmtId="203" fontId="167" fillId="49" borderId="104" xfId="0" applyNumberFormat="1" applyFont="1" applyFill="1" applyBorder="1" applyAlignment="1" applyProtection="1" quotePrefix="1">
      <alignment horizontal="center"/>
      <protection/>
    </xf>
    <xf numFmtId="203" fontId="4" fillId="33" borderId="132" xfId="0" applyNumberFormat="1" applyFont="1" applyFill="1" applyBorder="1" applyAlignment="1" applyProtection="1" quotePrefix="1">
      <alignment horizontal="center"/>
      <protection/>
    </xf>
    <xf numFmtId="203" fontId="182" fillId="32" borderId="47" xfId="0" applyNumberFormat="1" applyFont="1" applyFill="1" applyBorder="1" applyAlignment="1" applyProtection="1">
      <alignment horizontal="center"/>
      <protection locked="0"/>
    </xf>
    <xf numFmtId="203" fontId="181" fillId="39" borderId="29" xfId="0" applyNumberFormat="1" applyFont="1" applyFill="1" applyBorder="1" applyAlignment="1" applyProtection="1">
      <alignment horizontal="center"/>
      <protection/>
    </xf>
    <xf numFmtId="203" fontId="155" fillId="41" borderId="29" xfId="0" applyNumberFormat="1" applyFont="1" applyFill="1" applyBorder="1" applyAlignment="1" applyProtection="1" quotePrefix="1">
      <alignment horizontal="center"/>
      <protection/>
    </xf>
    <xf numFmtId="203" fontId="167" fillId="49" borderId="29" xfId="0" applyNumberFormat="1" applyFont="1" applyFill="1" applyBorder="1" applyAlignment="1" applyProtection="1" quotePrefix="1">
      <alignment horizontal="center"/>
      <protection/>
    </xf>
    <xf numFmtId="203" fontId="4" fillId="33" borderId="122" xfId="0" applyNumberFormat="1" applyFont="1" applyFill="1" applyBorder="1" applyAlignment="1" applyProtection="1" quotePrefix="1">
      <alignment horizontal="center"/>
      <protection/>
    </xf>
    <xf numFmtId="203" fontId="183" fillId="33" borderId="47" xfId="0" applyNumberFormat="1" applyFont="1" applyFill="1" applyBorder="1" applyAlignment="1" applyProtection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92" fontId="23" fillId="33" borderId="0" xfId="57" applyNumberFormat="1" applyFont="1" applyFill="1" applyBorder="1" applyAlignment="1">
      <alignment horizontal="center"/>
      <protection/>
    </xf>
    <xf numFmtId="4" fontId="19" fillId="37" borderId="0" xfId="58" applyNumberFormat="1" applyFont="1" applyFill="1" applyAlignment="1" applyProtection="1">
      <alignment vertical="center"/>
      <protection/>
    </xf>
    <xf numFmtId="0" fontId="19" fillId="37" borderId="0" xfId="58" applyFont="1" applyFill="1" applyBorder="1" applyAlignment="1" applyProtection="1">
      <alignment vertical="center"/>
      <protection/>
    </xf>
    <xf numFmtId="0" fontId="19" fillId="37" borderId="0" xfId="58" applyFont="1" applyFill="1">
      <alignment/>
      <protection/>
    </xf>
    <xf numFmtId="0" fontId="19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left"/>
      <protection/>
    </xf>
    <xf numFmtId="168" fontId="25" fillId="45" borderId="0" xfId="57" applyNumberFormat="1" applyFont="1" applyFill="1" applyBorder="1" applyAlignment="1">
      <alignment horizontal="center"/>
      <protection/>
    </xf>
    <xf numFmtId="171" fontId="25" fillId="45" borderId="0" xfId="57" applyNumberFormat="1" applyFont="1" applyFill="1" applyBorder="1" applyAlignment="1">
      <alignment horizontal="center"/>
      <protection/>
    </xf>
    <xf numFmtId="168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3" fillId="45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7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0" fontId="18" fillId="32" borderId="71" xfId="57" applyNumberFormat="1" applyFont="1" applyFill="1" applyBorder="1" applyAlignment="1">
      <alignment horizontal="center"/>
      <protection/>
    </xf>
    <xf numFmtId="170" fontId="18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69" fontId="23" fillId="33" borderId="0" xfId="57" applyNumberFormat="1" applyFont="1" applyFill="1" applyBorder="1" applyAlignment="1">
      <alignment/>
      <protection/>
    </xf>
    <xf numFmtId="170" fontId="23" fillId="38" borderId="0" xfId="57" applyNumberFormat="1" applyFont="1" applyFill="1" applyBorder="1" applyAlignment="1">
      <alignment/>
      <protection/>
    </xf>
    <xf numFmtId="202" fontId="23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3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3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69" fontId="23" fillId="32" borderId="20" xfId="57" applyNumberFormat="1" applyFont="1" applyFill="1" applyBorder="1">
      <alignment/>
      <protection/>
    </xf>
    <xf numFmtId="168" fontId="23" fillId="32" borderId="20" xfId="57" applyNumberFormat="1" applyFont="1" applyFill="1" applyBorder="1" applyAlignment="1">
      <alignment horizontal="left"/>
      <protection/>
    </xf>
    <xf numFmtId="192" fontId="23" fillId="33" borderId="0" xfId="57" applyNumberFormat="1" applyFont="1" applyFill="1" applyBorder="1" applyAlignment="1">
      <alignment horizontal="center"/>
      <protection/>
    </xf>
    <xf numFmtId="194" fontId="57" fillId="32" borderId="19" xfId="58" applyNumberFormat="1" applyFont="1" applyFill="1" applyBorder="1" applyAlignment="1">
      <alignment horizontal="center"/>
      <protection/>
    </xf>
    <xf numFmtId="171" fontId="23" fillId="32" borderId="0" xfId="57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center"/>
      <protection/>
    </xf>
    <xf numFmtId="190" fontId="57" fillId="45" borderId="0" xfId="58" applyNumberFormat="1" applyFont="1" applyFill="1" applyBorder="1" applyAlignment="1">
      <alignment horizontal="center"/>
      <protection/>
    </xf>
    <xf numFmtId="195" fontId="57" fillId="32" borderId="0" xfId="58" applyNumberFormat="1" applyFont="1" applyFill="1" applyBorder="1" applyAlignment="1">
      <alignment horizontal="center"/>
      <protection/>
    </xf>
    <xf numFmtId="196" fontId="57" fillId="32" borderId="20" xfId="58" applyNumberFormat="1" applyFont="1" applyFill="1" applyBorder="1" applyAlignment="1">
      <alignment horizontal="center"/>
      <protection/>
    </xf>
    <xf numFmtId="187" fontId="23" fillId="33" borderId="0" xfId="58" applyNumberFormat="1" applyFont="1" applyFill="1" applyBorder="1" applyAlignment="1">
      <alignment horizontal="center"/>
      <protection/>
    </xf>
    <xf numFmtId="187" fontId="23" fillId="45" borderId="0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195" fontId="57" fillId="45" borderId="0" xfId="58" applyNumberFormat="1" applyFont="1" applyFill="1" applyBorder="1" applyAlignment="1">
      <alignment horizontal="center"/>
      <protection/>
    </xf>
    <xf numFmtId="196" fontId="57" fillId="45" borderId="20" xfId="58" applyNumberFormat="1" applyFont="1" applyFill="1" applyBorder="1" applyAlignment="1">
      <alignment horizontal="center"/>
      <protection/>
    </xf>
    <xf numFmtId="194" fontId="57" fillId="45" borderId="19" xfId="58" applyNumberFormat="1" applyFont="1" applyFill="1" applyBorder="1" applyAlignment="1">
      <alignment horizontal="center"/>
      <protection/>
    </xf>
    <xf numFmtId="169" fontId="23" fillId="33" borderId="0" xfId="57" applyNumberFormat="1" applyFont="1" applyFill="1" applyBorder="1" applyAlignment="1">
      <alignment horizontal="left"/>
      <protection/>
    </xf>
    <xf numFmtId="202" fontId="23" fillId="33" borderId="0" xfId="58" applyNumberFormat="1" applyFont="1" applyFill="1" applyBorder="1" applyAlignment="1">
      <alignment horizontal="center"/>
      <protection/>
    </xf>
    <xf numFmtId="171" fontId="23" fillId="45" borderId="0" xfId="57" applyNumberFormat="1" applyFont="1" applyFill="1" applyBorder="1" applyAlignment="1">
      <alignment horizontal="center"/>
      <protection/>
    </xf>
    <xf numFmtId="187" fontId="23" fillId="32" borderId="0" xfId="58" applyNumberFormat="1" applyFont="1" applyFill="1" applyBorder="1" applyAlignment="1">
      <alignment horizontal="center"/>
      <protection/>
    </xf>
    <xf numFmtId="189" fontId="57" fillId="45" borderId="19" xfId="58" applyNumberFormat="1" applyFont="1" applyFill="1" applyBorder="1" applyAlignment="1">
      <alignment horizontal="center"/>
      <protection/>
    </xf>
    <xf numFmtId="191" fontId="57" fillId="32" borderId="20" xfId="58" applyNumberFormat="1" applyFont="1" applyFill="1" applyBorder="1" applyAlignment="1">
      <alignment horizontal="center"/>
      <protection/>
    </xf>
    <xf numFmtId="185" fontId="149" fillId="40" borderId="26" xfId="58" applyNumberFormat="1" applyFont="1" applyFill="1" applyBorder="1" applyAlignment="1">
      <alignment horizontal="center"/>
      <protection/>
    </xf>
    <xf numFmtId="171" fontId="23" fillId="33" borderId="0" xfId="57" applyNumberFormat="1" applyFont="1" applyFill="1" applyBorder="1" applyAlignment="1">
      <alignment horizontal="center"/>
      <protection/>
    </xf>
    <xf numFmtId="169" fontId="23" fillId="45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left"/>
      <protection/>
    </xf>
    <xf numFmtId="191" fontId="57" fillId="45" borderId="20" xfId="58" applyNumberFormat="1" applyFont="1" applyFill="1" applyBorder="1" applyAlignment="1">
      <alignment horizontal="center"/>
      <protection/>
    </xf>
    <xf numFmtId="189" fontId="57" fillId="32" borderId="19" xfId="58" applyNumberFormat="1" applyFont="1" applyFill="1" applyBorder="1" applyAlignment="1">
      <alignment horizontal="center"/>
      <protection/>
    </xf>
    <xf numFmtId="190" fontId="57" fillId="32" borderId="0" xfId="58" applyNumberFormat="1" applyFont="1" applyFill="1" applyBorder="1" applyAlignment="1">
      <alignment horizontal="center"/>
      <protection/>
    </xf>
    <xf numFmtId="168" fontId="23" fillId="32" borderId="0" xfId="57" applyNumberFormat="1" applyFont="1" applyFill="1" applyBorder="1" applyAlignment="1">
      <alignment horizontal="center"/>
      <protection/>
    </xf>
    <xf numFmtId="170" fontId="23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3" fillId="33" borderId="0" xfId="57" applyNumberFormat="1" applyFont="1" applyFill="1" applyBorder="1" applyAlignment="1">
      <alignment horizontal="center"/>
      <protection/>
    </xf>
    <xf numFmtId="170" fontId="23" fillId="38" borderId="0" xfId="57" applyNumberFormat="1" applyFont="1" applyFill="1" applyBorder="1" applyAlignment="1">
      <alignment horizontal="center"/>
      <protection/>
    </xf>
    <xf numFmtId="0" fontId="184" fillId="55" borderId="0" xfId="63" applyFont="1" applyFill="1" applyBorder="1" applyAlignment="1">
      <alignment horizontal="center"/>
      <protection/>
    </xf>
    <xf numFmtId="200" fontId="185" fillId="55" borderId="0" xfId="63" applyNumberFormat="1" applyFont="1" applyFill="1" applyBorder="1" applyAlignment="1">
      <alignment horizontal="center"/>
      <protection/>
    </xf>
    <xf numFmtId="202" fontId="23" fillId="33" borderId="0" xfId="58" applyNumberFormat="1" applyFont="1" applyFill="1" applyBorder="1" applyAlignment="1">
      <alignment horizontal="left"/>
      <protection/>
    </xf>
    <xf numFmtId="198" fontId="186" fillId="48" borderId="45" xfId="65" applyNumberFormat="1" applyFont="1" applyFill="1" applyBorder="1" applyAlignment="1" applyProtection="1">
      <alignment horizontal="left"/>
      <protection/>
    </xf>
    <xf numFmtId="198" fontId="186" fillId="48" borderId="31" xfId="65" applyNumberFormat="1" applyFont="1" applyFill="1" applyBorder="1" applyAlignment="1" applyProtection="1">
      <alignment horizontal="left"/>
      <protection/>
    </xf>
    <xf numFmtId="0" fontId="185" fillId="55" borderId="0" xfId="57" applyFont="1" applyFill="1" applyAlignment="1" applyProtection="1" quotePrefix="1">
      <alignment horizontal="center"/>
      <protection/>
    </xf>
    <xf numFmtId="201" fontId="185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87" fillId="33" borderId="49" xfId="65" applyNumberFormat="1" applyFont="1" applyFill="1" applyBorder="1" applyAlignment="1" applyProtection="1">
      <alignment horizontal="center"/>
      <protection/>
    </xf>
    <xf numFmtId="38" fontId="187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87" fillId="33" borderId="51" xfId="65" applyNumberFormat="1" applyFont="1" applyFill="1" applyBorder="1" applyAlignment="1" applyProtection="1">
      <alignment horizontal="center"/>
      <protection/>
    </xf>
    <xf numFmtId="38" fontId="187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2" fillId="33" borderId="30" xfId="0" applyNumberFormat="1" applyFont="1" applyFill="1" applyBorder="1" applyAlignment="1" applyProtection="1">
      <alignment horizontal="center"/>
      <protection locked="0"/>
    </xf>
    <xf numFmtId="1" fontId="52" fillId="33" borderId="45" xfId="0" applyNumberFormat="1" applyFont="1" applyFill="1" applyBorder="1" applyAlignment="1" applyProtection="1">
      <alignment horizontal="center"/>
      <protection locked="0"/>
    </xf>
    <xf numFmtId="1" fontId="52" fillId="33" borderId="31" xfId="0" applyNumberFormat="1" applyFont="1" applyFill="1" applyBorder="1" applyAlignment="1" applyProtection="1">
      <alignment horizontal="center"/>
      <protection locked="0"/>
    </xf>
    <xf numFmtId="179" fontId="149" fillId="33" borderId="30" xfId="62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30" xfId="53" applyFill="1" applyBorder="1" applyAlignment="1" applyProtection="1">
      <alignment horizontal="center" vertical="center"/>
      <protection locked="0"/>
    </xf>
    <xf numFmtId="0" fontId="188" fillId="36" borderId="45" xfId="53" applyFont="1" applyFill="1" applyBorder="1" applyAlignment="1" applyProtection="1">
      <alignment horizontal="center" vertical="center"/>
      <protection locked="0"/>
    </xf>
    <xf numFmtId="0" fontId="188" fillId="36" borderId="31" xfId="53" applyFont="1" applyFill="1" applyBorder="1" applyAlignment="1" applyProtection="1">
      <alignment horizontal="center" vertical="center"/>
      <protection locked="0"/>
    </xf>
    <xf numFmtId="38" fontId="141" fillId="33" borderId="30" xfId="53" applyNumberFormat="1" applyFill="1" applyBorder="1" applyAlignment="1" applyProtection="1">
      <alignment horizontal="center" vertical="center"/>
      <protection locked="0"/>
    </xf>
    <xf numFmtId="38" fontId="189" fillId="33" borderId="45" xfId="53" applyNumberFormat="1" applyFont="1" applyFill="1" applyBorder="1" applyAlignment="1" applyProtection="1">
      <alignment horizontal="center" vertical="center"/>
      <protection locked="0"/>
    </xf>
    <xf numFmtId="38" fontId="189" fillId="33" borderId="31" xfId="53" applyNumberFormat="1" applyFont="1" applyFill="1" applyBorder="1" applyAlignment="1" applyProtection="1">
      <alignment horizontal="center" vertical="center"/>
      <protection locked="0"/>
    </xf>
    <xf numFmtId="0" fontId="190" fillId="32" borderId="0" xfId="60" applyFont="1" applyFill="1" applyBorder="1" applyAlignment="1" applyProtection="1">
      <alignment horizontal="center"/>
      <protection/>
    </xf>
    <xf numFmtId="177" fontId="155" fillId="33" borderId="30" xfId="60" applyNumberFormat="1" applyFont="1" applyFill="1" applyBorder="1" applyAlignment="1" applyProtection="1">
      <alignment horizontal="center"/>
      <protection/>
    </xf>
    <xf numFmtId="177" fontId="155" fillId="33" borderId="45" xfId="60" applyNumberFormat="1" applyFont="1" applyFill="1" applyBorder="1" applyAlignment="1" applyProtection="1">
      <alignment horizontal="center"/>
      <protection/>
    </xf>
    <xf numFmtId="177" fontId="155" fillId="33" borderId="31" xfId="60" applyNumberFormat="1" applyFont="1" applyFill="1" applyBorder="1" applyAlignment="1" applyProtection="1">
      <alignment horizontal="center"/>
      <protection/>
    </xf>
    <xf numFmtId="0" fontId="54" fillId="50" borderId="133" xfId="64" applyFont="1" applyFill="1" applyBorder="1" applyAlignment="1" applyProtection="1" quotePrefix="1">
      <alignment horizontal="center" wrapText="1"/>
      <protection locked="0"/>
    </xf>
    <xf numFmtId="0" fontId="54" fillId="50" borderId="55" xfId="64" applyFont="1" applyFill="1" applyBorder="1" applyAlignment="1" applyProtection="1">
      <alignment horizontal="center" wrapText="1"/>
      <protection locked="0"/>
    </xf>
    <xf numFmtId="0" fontId="54" fillId="50" borderId="134" xfId="64" applyFont="1" applyFill="1" applyBorder="1" applyAlignment="1" applyProtection="1">
      <alignment horizontal="center" wrapText="1"/>
      <protection locked="0"/>
    </xf>
    <xf numFmtId="0" fontId="191" fillId="32" borderId="47" xfId="57" applyFont="1" applyFill="1" applyBorder="1" applyAlignment="1" applyProtection="1" quotePrefix="1">
      <alignment horizontal="center"/>
      <protection/>
    </xf>
    <xf numFmtId="0" fontId="192" fillId="38" borderId="28" xfId="64" applyFont="1" applyFill="1" applyBorder="1" applyAlignment="1" applyProtection="1">
      <alignment horizontal="center" vertical="center" wrapText="1"/>
      <protection locked="0"/>
    </xf>
    <xf numFmtId="0" fontId="192" fillId="38" borderId="20" xfId="64" applyFont="1" applyFill="1" applyBorder="1" applyAlignment="1" applyProtection="1">
      <alignment horizontal="center" vertical="center" wrapText="1"/>
      <protection locked="0"/>
    </xf>
    <xf numFmtId="0" fontId="192" fillId="38" borderId="21" xfId="64" applyFont="1" applyFill="1" applyBorder="1" applyAlignment="1" applyProtection="1">
      <alignment horizontal="center" vertical="center" wrapText="1"/>
      <protection locked="0"/>
    </xf>
    <xf numFmtId="0" fontId="193" fillId="33" borderId="63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32" xfId="61" applyFont="1" applyFill="1" applyBorder="1" applyAlignment="1" applyProtection="1">
      <alignment horizontal="center"/>
      <protection/>
    </xf>
    <xf numFmtId="0" fontId="164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7" fontId="194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23" fillId="54" borderId="45" xfId="65" applyNumberFormat="1" applyFont="1" applyFill="1" applyBorder="1" applyAlignment="1" applyProtection="1">
      <alignment horizontal="center"/>
      <protection/>
    </xf>
    <xf numFmtId="38" fontId="23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5" xfId="65" applyNumberFormat="1" applyFont="1" applyFill="1" applyBorder="1" applyAlignment="1" applyProtection="1">
      <alignment horizontal="center"/>
      <protection/>
    </xf>
    <xf numFmtId="38" fontId="23" fillId="43" borderId="56" xfId="65" applyNumberFormat="1" applyFont="1" applyFill="1" applyBorder="1" applyAlignment="1" applyProtection="1">
      <alignment horizontal="center"/>
      <protection/>
    </xf>
    <xf numFmtId="38" fontId="23" fillId="43" borderId="61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38" fontId="23" fillId="43" borderId="62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58" fillId="46" borderId="67" xfId="65" applyNumberFormat="1" applyFont="1" applyFill="1" applyBorder="1" applyAlignment="1" applyProtection="1">
      <alignment horizontal="center"/>
      <protection/>
    </xf>
    <xf numFmtId="38" fontId="158" fillId="46" borderId="20" xfId="65" applyNumberFormat="1" applyFont="1" applyFill="1" applyBorder="1" applyAlignment="1" applyProtection="1">
      <alignment horizontal="center"/>
      <protection/>
    </xf>
    <xf numFmtId="38" fontId="158" fillId="46" borderId="60" xfId="65" applyNumberFormat="1" applyFont="1" applyFill="1" applyBorder="1" applyAlignment="1" applyProtection="1">
      <alignment horizontal="center"/>
      <protection/>
    </xf>
    <xf numFmtId="38" fontId="46" fillId="33" borderId="64" xfId="65" applyNumberFormat="1" applyFont="1" applyFill="1" applyBorder="1" applyAlignment="1" applyProtection="1">
      <alignment horizontal="center"/>
      <protection/>
    </xf>
    <xf numFmtId="38" fontId="46" fillId="33" borderId="47" xfId="65" applyNumberFormat="1" applyFont="1" applyFill="1" applyBorder="1" applyAlignment="1" applyProtection="1">
      <alignment horizontal="center"/>
      <protection/>
    </xf>
    <xf numFmtId="38" fontId="46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77" fillId="43" borderId="44" xfId="65" applyNumberFormat="1" applyFont="1" applyFill="1" applyBorder="1" applyAlignment="1" applyProtection="1">
      <alignment horizontal="center"/>
      <protection/>
    </xf>
    <xf numFmtId="38" fontId="177" fillId="43" borderId="45" xfId="65" applyNumberFormat="1" applyFont="1" applyFill="1" applyBorder="1" applyAlignment="1" applyProtection="1">
      <alignment horizontal="center"/>
      <protection/>
    </xf>
    <xf numFmtId="38" fontId="177" fillId="43" borderId="46" xfId="65" applyNumberFormat="1" applyFont="1" applyFill="1" applyBorder="1" applyAlignment="1" applyProtection="1">
      <alignment horizontal="center"/>
      <protection/>
    </xf>
    <xf numFmtId="178" fontId="195" fillId="45" borderId="30" xfId="57" applyNumberFormat="1" applyFont="1" applyFill="1" applyBorder="1" applyAlignment="1" applyProtection="1">
      <alignment horizontal="center" vertical="center"/>
      <protection locked="0"/>
    </xf>
    <xf numFmtId="178" fontId="195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199" fontId="196" fillId="32" borderId="0" xfId="0" applyNumberFormat="1" applyFont="1" applyFill="1" applyAlignment="1" applyProtection="1">
      <alignment horizontal="center"/>
      <protection/>
    </xf>
    <xf numFmtId="199" fontId="196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79" fontId="8" fillId="33" borderId="30" xfId="62" applyNumberFormat="1" applyFont="1" applyFill="1" applyBorder="1" applyAlignment="1" applyProtection="1" quotePrefix="1">
      <alignment horizontal="center" vertical="center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8" fontId="195" fillId="45" borderId="30" xfId="57" applyNumberFormat="1" applyFont="1" applyFill="1" applyBorder="1" applyAlignment="1" applyProtection="1">
      <alignment horizontal="center" vertical="center"/>
      <protection/>
    </xf>
    <xf numFmtId="178" fontId="195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7" fillId="33" borderId="28" xfId="64" applyFont="1" applyFill="1" applyBorder="1" applyAlignment="1" applyProtection="1">
      <alignment horizontal="center" vertical="center" wrapText="1"/>
      <protection/>
    </xf>
    <xf numFmtId="0" fontId="57" fillId="33" borderId="20" xfId="64" applyFont="1" applyFill="1" applyBorder="1" applyAlignment="1" applyProtection="1">
      <alignment horizontal="center" vertical="center" wrapText="1"/>
      <protection/>
    </xf>
    <xf numFmtId="0" fontId="57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197" fillId="36" borderId="30" xfId="53" applyFont="1" applyFill="1" applyBorder="1" applyAlignment="1" applyProtection="1">
      <alignment horizontal="center" vertical="center"/>
      <protection/>
    </xf>
    <xf numFmtId="0" fontId="197" fillId="36" borderId="45" xfId="53" applyFont="1" applyFill="1" applyBorder="1" applyAlignment="1" applyProtection="1">
      <alignment horizontal="center" vertical="center"/>
      <protection/>
    </xf>
    <xf numFmtId="0" fontId="197" fillId="36" borderId="31" xfId="53" applyFont="1" applyFill="1" applyBorder="1" applyAlignment="1" applyProtection="1">
      <alignment horizontal="center" vertical="center"/>
      <protection/>
    </xf>
    <xf numFmtId="0" fontId="27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94" fillId="33" borderId="0" xfId="60" applyNumberFormat="1" applyFont="1" applyFill="1" applyBorder="1" applyAlignment="1" applyProtection="1">
      <alignment horizontal="center"/>
      <protection/>
    </xf>
    <xf numFmtId="0" fontId="191" fillId="33" borderId="47" xfId="57" applyFont="1" applyFill="1" applyBorder="1" applyAlignment="1" applyProtection="1" quotePrefix="1">
      <alignment horizontal="center"/>
      <protection/>
    </xf>
    <xf numFmtId="177" fontId="4" fillId="32" borderId="30" xfId="60" applyNumberFormat="1" applyFont="1" applyFill="1" applyBorder="1" applyAlignment="1" applyProtection="1">
      <alignment horizontal="center"/>
      <protection/>
    </xf>
    <xf numFmtId="177" fontId="4" fillId="32" borderId="45" xfId="60" applyNumberFormat="1" applyFont="1" applyFill="1" applyBorder="1" applyAlignment="1" applyProtection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0" fontId="193" fillId="33" borderId="118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00" fontId="198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8" sqref="F15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455</v>
      </c>
      <c r="C1" s="717"/>
      <c r="D1" s="717"/>
      <c r="E1" s="717"/>
      <c r="F1" s="718"/>
      <c r="G1" s="436" t="s">
        <v>244</v>
      </c>
      <c r="H1" s="429"/>
      <c r="I1" s="704">
        <v>130961721</v>
      </c>
      <c r="J1" s="705"/>
      <c r="K1" s="430"/>
      <c r="L1" s="438" t="s">
        <v>245</v>
      </c>
      <c r="M1" s="434">
        <v>3400</v>
      </c>
      <c r="N1" s="430"/>
      <c r="O1" s="438" t="s">
        <v>239</v>
      </c>
      <c r="P1" s="455">
        <v>9153524</v>
      </c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 t="s">
        <v>456</v>
      </c>
      <c r="I3" s="710"/>
      <c r="J3" s="710"/>
      <c r="K3" s="711"/>
      <c r="L3" s="28" t="s">
        <v>246</v>
      </c>
      <c r="M3" s="706" t="s">
        <v>457</v>
      </c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КОМИСИЯ ЗА ЗАЩИТА НА ЛИЧНИТЕ ДАННИ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355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31.12.2021 г.</v>
      </c>
      <c r="G11" s="399">
        <f>+P5-1</f>
        <v>2020</v>
      </c>
      <c r="H11" s="15"/>
      <c r="I11" s="592" t="str">
        <f>+O8</f>
        <v>31.12.2021 г.</v>
      </c>
      <c r="J11" s="400">
        <f>+P5-1</f>
        <v>2020</v>
      </c>
      <c r="K11" s="16"/>
      <c r="L11" s="593" t="str">
        <f>+O8</f>
        <v>31.12.2021 г.</v>
      </c>
      <c r="M11" s="401">
        <f>+P5-1</f>
        <v>2020</v>
      </c>
      <c r="N11" s="16"/>
      <c r="O11" s="594" t="str">
        <f>+O8</f>
        <v>31.12.2021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/>
      <c r="G16" s="236"/>
      <c r="H16" s="15"/>
      <c r="I16" s="237"/>
      <c r="J16" s="236"/>
      <c r="K16" s="230"/>
      <c r="L16" s="237"/>
      <c r="M16" s="236"/>
      <c r="N16" s="230"/>
      <c r="O16" s="364">
        <f t="shared" si="0"/>
        <v>0</v>
      </c>
      <c r="P16" s="387">
        <f t="shared" si="0"/>
        <v>0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574005</v>
      </c>
      <c r="G18" s="232">
        <v>339585</v>
      </c>
      <c r="H18" s="15"/>
      <c r="I18" s="233"/>
      <c r="J18" s="232"/>
      <c r="K18" s="230"/>
      <c r="L18" s="233"/>
      <c r="M18" s="232"/>
      <c r="N18" s="230"/>
      <c r="O18" s="368">
        <f t="shared" si="0"/>
        <v>574005</v>
      </c>
      <c r="P18" s="381">
        <f t="shared" si="0"/>
        <v>339585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/>
      <c r="G19" s="234"/>
      <c r="H19" s="15"/>
      <c r="I19" s="235"/>
      <c r="J19" s="234"/>
      <c r="K19" s="230"/>
      <c r="L19" s="235"/>
      <c r="M19" s="234"/>
      <c r="N19" s="230"/>
      <c r="O19" s="363">
        <f t="shared" si="0"/>
        <v>0</v>
      </c>
      <c r="P19" s="415">
        <f t="shared" si="0"/>
        <v>0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13860</v>
      </c>
      <c r="G20" s="234">
        <v>5361</v>
      </c>
      <c r="H20" s="15"/>
      <c r="I20" s="235"/>
      <c r="J20" s="234"/>
      <c r="K20" s="230"/>
      <c r="L20" s="235"/>
      <c r="M20" s="234"/>
      <c r="N20" s="230"/>
      <c r="O20" s="363">
        <f t="shared" si="0"/>
        <v>13860</v>
      </c>
      <c r="P20" s="415">
        <f t="shared" si="0"/>
        <v>5361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/>
      <c r="G21" s="234"/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4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1</v>
      </c>
      <c r="G24" s="236">
        <v>445</v>
      </c>
      <c r="H24" s="15"/>
      <c r="I24" s="237"/>
      <c r="J24" s="236"/>
      <c r="K24" s="230"/>
      <c r="L24" s="237"/>
      <c r="M24" s="236"/>
      <c r="N24" s="230"/>
      <c r="O24" s="364">
        <f t="shared" si="0"/>
        <v>1</v>
      </c>
      <c r="P24" s="387">
        <f t="shared" si="0"/>
        <v>445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587866</v>
      </c>
      <c r="G25" s="238">
        <f>+ROUND(+SUM(G15,G16,G18,G19,G20,G21,G22,G23,G24),0)</f>
        <v>345391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587866</v>
      </c>
      <c r="P25" s="366">
        <f>+ROUND(+SUM(P15,P16,P18,P19,P20,P21,P22,P23,P24),0)</f>
        <v>345391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/>
      <c r="G28" s="234"/>
      <c r="H28" s="15"/>
      <c r="I28" s="235"/>
      <c r="J28" s="234"/>
      <c r="K28" s="230"/>
      <c r="L28" s="235"/>
      <c r="M28" s="234"/>
      <c r="N28" s="230"/>
      <c r="O28" s="363">
        <f t="shared" si="1"/>
        <v>0</v>
      </c>
      <c r="P28" s="415">
        <f t="shared" si="1"/>
        <v>0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0</v>
      </c>
      <c r="G30" s="238">
        <f>+ROUND(+SUM(G27:G29),0)</f>
        <v>0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0</v>
      </c>
      <c r="P30" s="366">
        <f>+ROUND(+SUM(P27:P29),0)</f>
        <v>0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-94791</v>
      </c>
      <c r="G37" s="250">
        <v>-103084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-94791</v>
      </c>
      <c r="P37" s="366">
        <f t="shared" si="2"/>
        <v>-103084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/>
      <c r="G38" s="252"/>
      <c r="H38" s="15"/>
      <c r="I38" s="253"/>
      <c r="J38" s="252"/>
      <c r="K38" s="230"/>
      <c r="L38" s="253"/>
      <c r="M38" s="252"/>
      <c r="N38" s="230"/>
      <c r="O38" s="378">
        <f t="shared" si="2"/>
        <v>0</v>
      </c>
      <c r="P38" s="416">
        <f t="shared" si="2"/>
        <v>0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-381</v>
      </c>
      <c r="G39" s="254">
        <v>-400</v>
      </c>
      <c r="H39" s="15"/>
      <c r="I39" s="255"/>
      <c r="J39" s="254"/>
      <c r="K39" s="230"/>
      <c r="L39" s="255"/>
      <c r="M39" s="254"/>
      <c r="N39" s="230"/>
      <c r="O39" s="379">
        <f t="shared" si="2"/>
        <v>-381</v>
      </c>
      <c r="P39" s="417">
        <f t="shared" si="2"/>
        <v>-400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>
        <v>5533</v>
      </c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5533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>
        <v>76426</v>
      </c>
      <c r="J44" s="232">
        <v>272789</v>
      </c>
      <c r="K44" s="230"/>
      <c r="L44" s="233"/>
      <c r="M44" s="232"/>
      <c r="N44" s="230"/>
      <c r="O44" s="368">
        <f aca="true" t="shared" si="3" ref="O44:P47">+ROUND(+F44+I44+L44,0)</f>
        <v>76426</v>
      </c>
      <c r="P44" s="381">
        <f t="shared" si="3"/>
        <v>272789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/>
      <c r="G47" s="236"/>
      <c r="H47" s="15"/>
      <c r="I47" s="237"/>
      <c r="J47" s="236"/>
      <c r="K47" s="230"/>
      <c r="L47" s="237"/>
      <c r="M47" s="236"/>
      <c r="N47" s="230"/>
      <c r="O47" s="364">
        <f t="shared" si="3"/>
        <v>0</v>
      </c>
      <c r="P47" s="387">
        <f t="shared" si="3"/>
        <v>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0</v>
      </c>
      <c r="G48" s="238">
        <f>+ROUND(+SUM(G44:G47),0)</f>
        <v>0</v>
      </c>
      <c r="H48" s="15"/>
      <c r="I48" s="239">
        <f>+ROUND(+SUM(I44:I47),0)</f>
        <v>76426</v>
      </c>
      <c r="J48" s="238">
        <f>+ROUND(+SUM(J44:J47),0)</f>
        <v>272789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76426</v>
      </c>
      <c r="P48" s="366">
        <f>+ROUND(+SUM(P44:P47),0)</f>
        <v>272789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493075</v>
      </c>
      <c r="G50" s="260">
        <f>+ROUND(G25+G30+G37+G42+G48,0)</f>
        <v>247840</v>
      </c>
      <c r="H50" s="15"/>
      <c r="I50" s="261">
        <f>+ROUND(I25+I30+I37+I42+I48,0)</f>
        <v>76426</v>
      </c>
      <c r="J50" s="260">
        <f>+ROUND(J25+J30+J37+J42+J48,0)</f>
        <v>272789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569501</v>
      </c>
      <c r="P50" s="383">
        <f>+ROUND(P25+P30+P37+P42+P48,0)</f>
        <v>520629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623978</v>
      </c>
      <c r="G53" s="262">
        <v>504253</v>
      </c>
      <c r="H53" s="15"/>
      <c r="I53" s="263">
        <v>14234</v>
      </c>
      <c r="J53" s="262">
        <v>6372</v>
      </c>
      <c r="K53" s="230"/>
      <c r="L53" s="263"/>
      <c r="M53" s="262"/>
      <c r="N53" s="230"/>
      <c r="O53" s="369">
        <f aca="true" t="shared" si="4" ref="O53:P57">+ROUND(+F53+I53+L53,0)</f>
        <v>638212</v>
      </c>
      <c r="P53" s="362">
        <f t="shared" si="4"/>
        <v>510625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16326</v>
      </c>
      <c r="G54" s="236">
        <v>14744</v>
      </c>
      <c r="H54" s="15"/>
      <c r="I54" s="237"/>
      <c r="J54" s="236"/>
      <c r="K54" s="230"/>
      <c r="L54" s="237"/>
      <c r="M54" s="236"/>
      <c r="N54" s="230"/>
      <c r="O54" s="364">
        <f t="shared" si="4"/>
        <v>16326</v>
      </c>
      <c r="P54" s="387">
        <f t="shared" si="4"/>
        <v>14744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12489</v>
      </c>
      <c r="G55" s="236">
        <v>11732</v>
      </c>
      <c r="H55" s="15"/>
      <c r="I55" s="237"/>
      <c r="J55" s="236"/>
      <c r="K55" s="230"/>
      <c r="L55" s="237"/>
      <c r="M55" s="236"/>
      <c r="N55" s="230"/>
      <c r="O55" s="364">
        <f t="shared" si="4"/>
        <v>12489</v>
      </c>
      <c r="P55" s="387">
        <f t="shared" si="4"/>
        <v>11732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1836396</v>
      </c>
      <c r="G56" s="236">
        <v>1588828</v>
      </c>
      <c r="H56" s="15"/>
      <c r="I56" s="237">
        <v>39262</v>
      </c>
      <c r="J56" s="236">
        <v>124925</v>
      </c>
      <c r="K56" s="230"/>
      <c r="L56" s="237"/>
      <c r="M56" s="236"/>
      <c r="N56" s="230"/>
      <c r="O56" s="364">
        <f t="shared" si="4"/>
        <v>1875658</v>
      </c>
      <c r="P56" s="387">
        <f t="shared" si="4"/>
        <v>1713753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435296</v>
      </c>
      <c r="G57" s="236">
        <v>390126</v>
      </c>
      <c r="H57" s="15"/>
      <c r="I57" s="237">
        <v>1365</v>
      </c>
      <c r="J57" s="236">
        <v>5660</v>
      </c>
      <c r="K57" s="230"/>
      <c r="L57" s="237"/>
      <c r="M57" s="236"/>
      <c r="N57" s="230"/>
      <c r="O57" s="364">
        <f t="shared" si="4"/>
        <v>436661</v>
      </c>
      <c r="P57" s="387">
        <f t="shared" si="4"/>
        <v>395786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2924485</v>
      </c>
      <c r="G58" s="264">
        <f>+ROUND(+SUM(G53:G57),0)</f>
        <v>2509683</v>
      </c>
      <c r="H58" s="15"/>
      <c r="I58" s="265">
        <f>+ROUND(+SUM(I53:I57),0)</f>
        <v>54861</v>
      </c>
      <c r="J58" s="264">
        <f>+ROUND(+SUM(J53:J57),0)</f>
        <v>136957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2979346</v>
      </c>
      <c r="P58" s="385">
        <f>+ROUND(+SUM(P53:P57),0)</f>
        <v>2646640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165394</v>
      </c>
      <c r="G61" s="236">
        <v>135115</v>
      </c>
      <c r="H61" s="15"/>
      <c r="I61" s="237"/>
      <c r="J61" s="236"/>
      <c r="K61" s="230"/>
      <c r="L61" s="237"/>
      <c r="M61" s="236"/>
      <c r="N61" s="230"/>
      <c r="O61" s="364">
        <f t="shared" si="5"/>
        <v>165394</v>
      </c>
      <c r="P61" s="387">
        <f t="shared" si="5"/>
        <v>135115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7524</v>
      </c>
      <c r="G62" s="236">
        <v>56088</v>
      </c>
      <c r="H62" s="15"/>
      <c r="I62" s="237"/>
      <c r="J62" s="236"/>
      <c r="K62" s="230"/>
      <c r="L62" s="237"/>
      <c r="M62" s="236"/>
      <c r="N62" s="230"/>
      <c r="O62" s="364">
        <f t="shared" si="5"/>
        <v>7524</v>
      </c>
      <c r="P62" s="387">
        <f t="shared" si="5"/>
        <v>56088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172918</v>
      </c>
      <c r="G65" s="264">
        <f>+ROUND(+SUM(G60:G63),0)</f>
        <v>191203</v>
      </c>
      <c r="H65" s="15"/>
      <c r="I65" s="265">
        <f>+ROUND(+SUM(I60:I63),0)</f>
        <v>0</v>
      </c>
      <c r="J65" s="264">
        <f>+ROUND(+SUM(J60:J63),0)</f>
        <v>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172918</v>
      </c>
      <c r="P65" s="385">
        <f>+ROUND(+SUM(P60:P63),0)</f>
        <v>191203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>
        <v>3378</v>
      </c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3378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3378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3378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/>
      <c r="G71" s="262"/>
      <c r="H71" s="15"/>
      <c r="I71" s="263"/>
      <c r="J71" s="262"/>
      <c r="K71" s="230"/>
      <c r="L71" s="263"/>
      <c r="M71" s="262"/>
      <c r="N71" s="230"/>
      <c r="O71" s="369">
        <f>+ROUND(+F71+I71+L71,0)</f>
        <v>0</v>
      </c>
      <c r="P71" s="362">
        <f>+ROUND(+G71+J71+M71,0)</f>
        <v>0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0</v>
      </c>
      <c r="G73" s="264">
        <f>+ROUND(+SUM(G71:G72),0)</f>
        <v>0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0</v>
      </c>
      <c r="P73" s="385">
        <f>+ROUND(+SUM(P71:P72),0)</f>
        <v>0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/>
      <c r="G75" s="262"/>
      <c r="H75" s="15"/>
      <c r="I75" s="263">
        <v>209611</v>
      </c>
      <c r="J75" s="262">
        <v>334283</v>
      </c>
      <c r="K75" s="230"/>
      <c r="L75" s="263"/>
      <c r="M75" s="262"/>
      <c r="N75" s="230"/>
      <c r="O75" s="369">
        <f>+ROUND(+F75+I75+L75,0)</f>
        <v>209611</v>
      </c>
      <c r="P75" s="362">
        <f>+ROUND(+G75+J75+M75,0)</f>
        <v>334283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0</v>
      </c>
      <c r="G77" s="264">
        <f>+ROUND(+SUM(G75:G76),0)</f>
        <v>0</v>
      </c>
      <c r="H77" s="15"/>
      <c r="I77" s="265">
        <f>+ROUND(+SUM(I75:I76),0)</f>
        <v>209611</v>
      </c>
      <c r="J77" s="264">
        <f>+ROUND(+SUM(J75:J76),0)</f>
        <v>334283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209611</v>
      </c>
      <c r="P77" s="385">
        <f>+ROUND(+SUM(P75:P76),0)</f>
        <v>334283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3100781</v>
      </c>
      <c r="G79" s="275">
        <f>+ROUND(G58+G65+G69+G73+G77,0)</f>
        <v>2700886</v>
      </c>
      <c r="H79" s="15"/>
      <c r="I79" s="272">
        <f>+ROUND(I58+I65+I69+I73+I77,0)</f>
        <v>264472</v>
      </c>
      <c r="J79" s="275">
        <f>+ROUND(J58+J65+J69+J73+J77,0)</f>
        <v>471240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3365253</v>
      </c>
      <c r="P79" s="395">
        <f>+ROUND(P58+P65+P69+P73+P77,0)</f>
        <v>3172126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2803962</v>
      </c>
      <c r="G81" s="232">
        <v>2624720</v>
      </c>
      <c r="H81" s="15"/>
      <c r="I81" s="233">
        <v>-8210</v>
      </c>
      <c r="J81" s="232">
        <v>26777</v>
      </c>
      <c r="K81" s="230"/>
      <c r="L81" s="233"/>
      <c r="M81" s="232">
        <v>-200</v>
      </c>
      <c r="N81" s="230"/>
      <c r="O81" s="368">
        <f>+ROUND(+F81+I81+L81,0)</f>
        <v>2795752</v>
      </c>
      <c r="P81" s="381">
        <f>+ROUND(+G81+J81+M81,0)</f>
        <v>2651297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2803962</v>
      </c>
      <c r="G83" s="273">
        <f>+ROUND(G81+G82,0)</f>
        <v>2624720</v>
      </c>
      <c r="H83" s="15"/>
      <c r="I83" s="274">
        <f>+ROUND(I81+I82,0)</f>
        <v>-8210</v>
      </c>
      <c r="J83" s="273">
        <f>+ROUND(J81+J82,0)</f>
        <v>26777</v>
      </c>
      <c r="K83" s="230"/>
      <c r="L83" s="274">
        <f>+ROUND(L81+L82,0)</f>
        <v>0</v>
      </c>
      <c r="M83" s="273">
        <f>+ROUND(M81+M82,0)</f>
        <v>-200</v>
      </c>
      <c r="N83" s="230"/>
      <c r="O83" s="389">
        <f>+ROUND(O81+O82,0)</f>
        <v>2795752</v>
      </c>
      <c r="P83" s="390">
        <f>+ROUND(P81+P82,0)</f>
        <v>2651297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196256</v>
      </c>
      <c r="G85" s="294">
        <f>+ROUND(G50,0)-ROUND(G79,0)+ROUND(G83,0)</f>
        <v>171674</v>
      </c>
      <c r="H85" s="15"/>
      <c r="I85" s="295">
        <f>+ROUND(I50,0)-ROUND(I79,0)+ROUND(I83,0)</f>
        <v>-196256</v>
      </c>
      <c r="J85" s="294">
        <f>+ROUND(J50,0)-ROUND(J79,0)+ROUND(J83,0)</f>
        <v>-171674</v>
      </c>
      <c r="K85" s="230"/>
      <c r="L85" s="295">
        <f>+ROUND(L50,0)-ROUND(L79,0)+ROUND(L83,0)</f>
        <v>0</v>
      </c>
      <c r="M85" s="294">
        <f>+ROUND(M50,0)-ROUND(M79,0)+ROUND(M83,0)</f>
        <v>-200</v>
      </c>
      <c r="N85" s="230"/>
      <c r="O85" s="391">
        <f>+ROUND(O50,0)-ROUND(O79,0)+ROUND(O83,0)</f>
        <v>0</v>
      </c>
      <c r="P85" s="392">
        <f>+ROUND(P50,0)-ROUND(P79,0)+ROUND(P83,0)</f>
        <v>-200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-196256</v>
      </c>
      <c r="G86" s="296">
        <f>+ROUND(G103,0)+ROUND(G122,0)+ROUND(G129,0)-ROUND(G134,0)</f>
        <v>-171674</v>
      </c>
      <c r="H86" s="15"/>
      <c r="I86" s="297">
        <f>+ROUND(I103,0)+ROUND(I122,0)+ROUND(I129,0)-ROUND(I134,0)</f>
        <v>196256</v>
      </c>
      <c r="J86" s="296">
        <f>+ROUND(J103,0)+ROUND(J122,0)+ROUND(J129,0)-ROUND(J134,0)</f>
        <v>171674</v>
      </c>
      <c r="K86" s="230"/>
      <c r="L86" s="297">
        <f>+ROUND(L103,0)+ROUND(L122,0)+ROUND(L129,0)-ROUND(L134,0)</f>
        <v>0</v>
      </c>
      <c r="M86" s="296">
        <f>+ROUND(M103,0)+ROUND(M122,0)+ROUND(M129,0)-ROUND(M134,0)</f>
        <v>200</v>
      </c>
      <c r="N86" s="230"/>
      <c r="O86" s="393">
        <f>+ROUND(O103,0)+ROUND(O122,0)+ROUND(O129,0)-ROUND(O134,0)</f>
        <v>0</v>
      </c>
      <c r="P86" s="394">
        <f>+ROUND(P103,0)+ROUND(P122,0)+ROUND(P129,0)-ROUND(P134,0)</f>
        <v>200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/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0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/>
      <c r="G100" s="236"/>
      <c r="H100" s="15"/>
      <c r="I100" s="237"/>
      <c r="J100" s="236"/>
      <c r="K100" s="230"/>
      <c r="L100" s="237"/>
      <c r="M100" s="236"/>
      <c r="N100" s="230"/>
      <c r="O100" s="364">
        <f>+ROUND(+F100+I100+L100,0)</f>
        <v>0</v>
      </c>
      <c r="P100" s="387">
        <f>+ROUND(+G100+J100+M100,0)</f>
        <v>0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0</v>
      </c>
      <c r="G101" s="238">
        <f>+ROUND(+SUM(G99:G100),0)</f>
        <v>0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0</v>
      </c>
      <c r="P101" s="366">
        <f>+ROUND(+SUM(P99:P100),0)</f>
        <v>0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0</v>
      </c>
      <c r="G103" s="260">
        <f>+ROUND(G91+G97+G101,0)</f>
        <v>0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0</v>
      </c>
      <c r="P103" s="383">
        <f>+ROUND(P91+P97+P101,0)</f>
        <v>0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/>
      <c r="J118" s="262"/>
      <c r="K118" s="230"/>
      <c r="L118" s="263">
        <v>337</v>
      </c>
      <c r="M118" s="262">
        <v>966</v>
      </c>
      <c r="N118" s="230"/>
      <c r="O118" s="369">
        <f>+ROUND(+F118+I118+L118,0)</f>
        <v>337</v>
      </c>
      <c r="P118" s="362">
        <f>+ROUND(+G118+J118+M118,0)</f>
        <v>966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0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337</v>
      </c>
      <c r="M120" s="264">
        <f>+ROUND(+SUM(M118:M119),0)</f>
        <v>966</v>
      </c>
      <c r="N120" s="230"/>
      <c r="O120" s="384">
        <f>+ROUND(+SUM(O118:O119),0)</f>
        <v>337</v>
      </c>
      <c r="P120" s="385">
        <f>+ROUND(+SUM(P118:P119),0)</f>
        <v>966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0</v>
      </c>
      <c r="G122" s="275">
        <f>+ROUND(G108+G112+G116+G120,0)</f>
        <v>0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337</v>
      </c>
      <c r="M122" s="275">
        <f>+ROUND(M108+M112+M116+M120,0)</f>
        <v>966</v>
      </c>
      <c r="N122" s="230"/>
      <c r="O122" s="388">
        <f>+ROUND(O108+O112+O116+O120,0)</f>
        <v>337</v>
      </c>
      <c r="P122" s="395">
        <f>+ROUND(P108+P112+P116+P120,0)</f>
        <v>966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-196256</v>
      </c>
      <c r="G125" s="236">
        <v>-171674</v>
      </c>
      <c r="H125" s="15"/>
      <c r="I125" s="237">
        <v>196256</v>
      </c>
      <c r="J125" s="236">
        <v>171674</v>
      </c>
      <c r="K125" s="230"/>
      <c r="L125" s="237"/>
      <c r="M125" s="236"/>
      <c r="N125" s="230"/>
      <c r="O125" s="364">
        <f t="shared" si="7"/>
        <v>0</v>
      </c>
      <c r="P125" s="387">
        <f t="shared" si="7"/>
        <v>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-196256</v>
      </c>
      <c r="G129" s="273">
        <f>+ROUND(+SUM(G124,G125,G126,G128),0)</f>
        <v>-171674</v>
      </c>
      <c r="H129" s="15"/>
      <c r="I129" s="274">
        <f>+ROUND(+SUM(I124,I125,I126,I128),0)</f>
        <v>196256</v>
      </c>
      <c r="J129" s="273">
        <f>+ROUND(+SUM(J124,J125,J126,J128),0)</f>
        <v>171674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/>
      <c r="G131" s="232"/>
      <c r="H131" s="15"/>
      <c r="I131" s="233"/>
      <c r="J131" s="232"/>
      <c r="K131" s="230"/>
      <c r="L131" s="233">
        <v>2542</v>
      </c>
      <c r="M131" s="232">
        <v>1776</v>
      </c>
      <c r="N131" s="230"/>
      <c r="O131" s="368">
        <f aca="true" t="shared" si="8" ref="O131:P133">+ROUND(+F131+I131+L131,0)</f>
        <v>2542</v>
      </c>
      <c r="P131" s="381">
        <f t="shared" si="8"/>
        <v>1776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6"/>
      <c r="H132" s="15"/>
      <c r="I132" s="237"/>
      <c r="J132" s="236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/>
      <c r="G133" s="236"/>
      <c r="H133" s="15"/>
      <c r="I133" s="237"/>
      <c r="J133" s="236"/>
      <c r="K133" s="230"/>
      <c r="L133" s="237">
        <v>2879</v>
      </c>
      <c r="M133" s="236">
        <v>2542</v>
      </c>
      <c r="N133" s="230"/>
      <c r="O133" s="364">
        <f t="shared" si="8"/>
        <v>2879</v>
      </c>
      <c r="P133" s="387">
        <f t="shared" si="8"/>
        <v>2542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0</v>
      </c>
      <c r="G134" s="278">
        <f>+ROUND(+G133-G131-G132,0)</f>
        <v>0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337</v>
      </c>
      <c r="M134" s="278">
        <f>+ROUND(+M133-M131-M132,0)</f>
        <v>766</v>
      </c>
      <c r="N134" s="230"/>
      <c r="O134" s="397">
        <f>+ROUND(+O133-O131-O132,0)</f>
        <v>337</v>
      </c>
      <c r="P134" s="398">
        <f>+ROUND(+P133-P131-P132,0)</f>
        <v>766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6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0</v>
      </c>
      <c r="G142" s="540">
        <f>+G134+G140</f>
        <v>0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337</v>
      </c>
      <c r="M142" s="540">
        <f>+M134+M140</f>
        <v>766</v>
      </c>
      <c r="N142" s="230"/>
      <c r="O142" s="397">
        <f>+O134+O140</f>
        <v>337</v>
      </c>
      <c r="P142" s="398">
        <f>+P134+P140</f>
        <v>766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14012022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458</v>
      </c>
      <c r="G148" s="702"/>
      <c r="H148" s="702"/>
      <c r="I148" s="703"/>
      <c r="J148" s="349"/>
      <c r="K148" s="16"/>
      <c r="L148" s="349" t="s">
        <v>234</v>
      </c>
      <c r="M148" s="701" t="s">
        <v>459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0</v>
      </c>
      <c r="G160" s="569">
        <f>+G133+G139</f>
        <v>0</v>
      </c>
      <c r="I160" s="568">
        <f>+I133+I139</f>
        <v>0</v>
      </c>
      <c r="J160" s="569">
        <f>+J133+J139</f>
        <v>0</v>
      </c>
      <c r="K160" s="230"/>
      <c r="L160" s="568">
        <f>+L133+L139</f>
        <v>2879</v>
      </c>
      <c r="M160" s="569">
        <f>+M133+M139</f>
        <v>2542</v>
      </c>
      <c r="N160" s="230"/>
      <c r="O160" s="572">
        <f>+ROUND(+F160+I160+L160,0)</f>
        <v>2879</v>
      </c>
      <c r="P160" s="573">
        <f>+ROUND(+G160+J160+M160,0)</f>
        <v>2542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/>
      <c r="G161" s="566"/>
      <c r="I161" s="565"/>
      <c r="J161" s="566"/>
      <c r="K161" s="230"/>
      <c r="L161" s="565">
        <v>2879</v>
      </c>
      <c r="M161" s="566">
        <v>2542</v>
      </c>
      <c r="N161" s="230"/>
      <c r="O161" s="574">
        <f>+ROUND(+F161+I161+L161,0)</f>
        <v>2879</v>
      </c>
      <c r="P161" s="575">
        <f>+ROUND(+G161+J161+M161,0)</f>
        <v>2542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31.12.2021 г.</v>
      </c>
      <c r="G162" s="559">
        <f>+G11</f>
        <v>2020</v>
      </c>
      <c r="I162" s="597" t="str">
        <f>+I11</f>
        <v>31.12.2021 г.</v>
      </c>
      <c r="J162" s="561">
        <f>+J11</f>
        <v>2020</v>
      </c>
      <c r="K162" s="11"/>
      <c r="L162" s="598" t="str">
        <f>+L11</f>
        <v>31.12.2021 г.</v>
      </c>
      <c r="M162" s="564">
        <f>+M11</f>
        <v>2020</v>
      </c>
      <c r="N162" s="11"/>
      <c r="O162" s="599" t="str">
        <f>+O11</f>
        <v>31.12.2021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fitToHeight="0" fitToWidth="1"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КОМИСИЯ ЗА ЗАЩИТА НА ЛИЧНИТЕ ДАННИ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130961721</v>
      </c>
      <c r="J1" s="803"/>
      <c r="K1" s="442"/>
      <c r="L1" s="443" t="s">
        <v>245</v>
      </c>
      <c r="M1" s="444">
        <f>+'Cash-Flow-2021-Leva'!M1</f>
        <v>3400</v>
      </c>
      <c r="N1" s="442"/>
      <c r="O1" s="443" t="s">
        <v>239</v>
      </c>
      <c r="P1" s="454">
        <f>+'Cash-Flow-2021-Leva'!P1</f>
        <v>9153524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 t="str">
        <f>+'Cash-Flow-2021-Leva'!H3</f>
        <v>WWW.cpdp.bg</v>
      </c>
      <c r="I3" s="813"/>
      <c r="J3" s="813"/>
      <c r="K3" s="814"/>
      <c r="L3" s="51" t="s">
        <v>246</v>
      </c>
      <c r="M3" s="815" t="str">
        <f>+'Cash-Flow-2021-Leva'!M3:P3</f>
        <v>kzld@cpdp.bg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КОМИСИЯ ЗА ЗАЩИТА НА ЛИЧНИТЕ ДАННИ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31.12.2021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31.12.2021 г.</v>
      </c>
      <c r="G11" s="399">
        <f>+'Cash-Flow-2021-Leva'!G11</f>
        <v>2020</v>
      </c>
      <c r="H11" s="5"/>
      <c r="I11" s="592" t="str">
        <f>+O8</f>
        <v>31.12.2021 г.</v>
      </c>
      <c r="J11" s="400">
        <f>+'Cash-Flow-2021-Leva'!J11</f>
        <v>2020</v>
      </c>
      <c r="K11" s="5"/>
      <c r="L11" s="593" t="str">
        <f>+O8</f>
        <v>31.12.2021 г.</v>
      </c>
      <c r="M11" s="401">
        <f>+'Cash-Flow-2021-Leva'!M11</f>
        <v>2020</v>
      </c>
      <c r="N11" s="465"/>
      <c r="O11" s="594" t="str">
        <f>+O8</f>
        <v>31.12.2021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0</v>
      </c>
      <c r="G16" s="270">
        <f>+'Cash-Flow-2021-Leva'!G16/1000</f>
        <v>0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0</v>
      </c>
      <c r="P16" s="387">
        <f t="shared" si="1"/>
        <v>0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574.005</v>
      </c>
      <c r="G18" s="258">
        <f>+'Cash-Flow-2021-Leva'!G18/1000</f>
        <v>339.585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574.005</v>
      </c>
      <c r="P18" s="381">
        <f t="shared" si="1"/>
        <v>339.585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0</v>
      </c>
      <c r="G19" s="281">
        <f>+'Cash-Flow-2021-Leva'!G19/1000</f>
        <v>0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0</v>
      </c>
      <c r="P19" s="415">
        <f t="shared" si="1"/>
        <v>0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13.86</v>
      </c>
      <c r="G20" s="281">
        <f>+'Cash-Flow-2021-Leva'!G20/1000</f>
        <v>5.361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13.86</v>
      </c>
      <c r="P20" s="415">
        <f t="shared" si="1"/>
        <v>5.361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0.001</v>
      </c>
      <c r="G24" s="270">
        <f>+'Cash-Flow-2021-Leva'!G24/1000</f>
        <v>0.445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0.001</v>
      </c>
      <c r="P24" s="387">
        <f t="shared" si="1"/>
        <v>0.445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587.866</v>
      </c>
      <c r="G25" s="238">
        <f>+SUM(G15,G16,G18,G19,G20,G21,G22,G23,G24)</f>
        <v>345.39099999999996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587.866</v>
      </c>
      <c r="P25" s="366">
        <f>+SUM(P15,P16,P18,P19,P20,P21,P22,P23,P24)</f>
        <v>345.39099999999996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0</v>
      </c>
      <c r="G28" s="281">
        <f>+'Cash-Flow-2021-Leva'!G28/1000</f>
        <v>0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0</v>
      </c>
      <c r="P28" s="415">
        <f t="shared" si="2"/>
        <v>0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0</v>
      </c>
      <c r="G30" s="238">
        <f>+SUM(G27:G29)</f>
        <v>0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0</v>
      </c>
      <c r="P30" s="366">
        <f>+SUM(P27:P29)</f>
        <v>0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-94.791</v>
      </c>
      <c r="G37" s="238">
        <f>+'Cash-Flow-2021-Leva'!G37/1000</f>
        <v>-103.084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-94.791</v>
      </c>
      <c r="P37" s="366">
        <f t="shared" si="3"/>
        <v>-103.084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0</v>
      </c>
      <c r="G38" s="283">
        <f>+'Cash-Flow-2021-Leva'!G38/1000</f>
        <v>0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0</v>
      </c>
      <c r="P38" s="416">
        <f t="shared" si="3"/>
        <v>0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-0.381</v>
      </c>
      <c r="G39" s="285">
        <f>+'Cash-Flow-2021-Leva'!G39/1000</f>
        <v>-0.4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-0.381</v>
      </c>
      <c r="P39" s="417">
        <f t="shared" si="3"/>
        <v>-0.4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5.533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5.533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76.426</v>
      </c>
      <c r="J44" s="258">
        <f>+'Cash-Flow-2021-Leva'!J44/1000</f>
        <v>272.789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76.426</v>
      </c>
      <c r="P44" s="381">
        <f t="shared" si="4"/>
        <v>272.789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0</v>
      </c>
      <c r="G47" s="270">
        <f>+'Cash-Flow-2021-Leva'!G47/1000</f>
        <v>0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0</v>
      </c>
      <c r="P47" s="387">
        <f t="shared" si="4"/>
        <v>0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0</v>
      </c>
      <c r="G48" s="238">
        <f>+SUM(G44:G47)</f>
        <v>0</v>
      </c>
      <c r="H48" s="280"/>
      <c r="I48" s="239">
        <f>+SUM(I44:I47)</f>
        <v>76.426</v>
      </c>
      <c r="J48" s="238">
        <f>+SUM(J44:J47)</f>
        <v>272.789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76.426</v>
      </c>
      <c r="P48" s="366">
        <f>+SUM(P44:P47)</f>
        <v>272.789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493.075</v>
      </c>
      <c r="G50" s="260">
        <f>+G25+G30+G37+G42+G48</f>
        <v>247.83999999999995</v>
      </c>
      <c r="H50" s="280"/>
      <c r="I50" s="261">
        <f>+I25+I30+I37+I42+I48</f>
        <v>76.426</v>
      </c>
      <c r="J50" s="260">
        <f>+J25+J30+J37+J42+J48</f>
        <v>272.789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569.501</v>
      </c>
      <c r="P50" s="383">
        <f>+P25+P30+P37+P42+P48</f>
        <v>520.6289999999999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623.978</v>
      </c>
      <c r="G53" s="231">
        <f>+'Cash-Flow-2021-Leva'!G53/1000</f>
        <v>504.253</v>
      </c>
      <c r="H53" s="280"/>
      <c r="I53" s="241">
        <f>+'Cash-Flow-2021-Leva'!I53/1000</f>
        <v>14.234</v>
      </c>
      <c r="J53" s="231">
        <f>+'Cash-Flow-2021-Leva'!J53/1000</f>
        <v>6.372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638.212</v>
      </c>
      <c r="P53" s="362">
        <f t="shared" si="5"/>
        <v>510.625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16.326</v>
      </c>
      <c r="G54" s="270">
        <f>+'Cash-Flow-2021-Leva'!G54/1000</f>
        <v>14.744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16.326</v>
      </c>
      <c r="P54" s="387">
        <f t="shared" si="5"/>
        <v>14.744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12.489</v>
      </c>
      <c r="G55" s="270">
        <f>+'Cash-Flow-2021-Leva'!G55/1000</f>
        <v>11.732</v>
      </c>
      <c r="H55" s="280"/>
      <c r="I55" s="271">
        <f>+'Cash-Flow-2021-Leva'!I55/1000</f>
        <v>0</v>
      </c>
      <c r="J55" s="270">
        <f>+'Cash-Flow-2021-Leva'!J55/1000</f>
        <v>0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12.489</v>
      </c>
      <c r="P55" s="387">
        <f t="shared" si="5"/>
        <v>11.732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1836.396</v>
      </c>
      <c r="G56" s="270">
        <f>+'Cash-Flow-2021-Leva'!G56/1000</f>
        <v>1588.828</v>
      </c>
      <c r="H56" s="280"/>
      <c r="I56" s="271">
        <f>+'Cash-Flow-2021-Leva'!I56/1000</f>
        <v>39.262</v>
      </c>
      <c r="J56" s="270">
        <f>+'Cash-Flow-2021-Leva'!J56/1000</f>
        <v>124.925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1875.658</v>
      </c>
      <c r="P56" s="387">
        <f t="shared" si="5"/>
        <v>1713.753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435.296</v>
      </c>
      <c r="G57" s="270">
        <f>+'Cash-Flow-2021-Leva'!G57/1000</f>
        <v>390.126</v>
      </c>
      <c r="H57" s="280"/>
      <c r="I57" s="271">
        <f>+'Cash-Flow-2021-Leva'!I57/1000</f>
        <v>1.365</v>
      </c>
      <c r="J57" s="270">
        <f>+'Cash-Flow-2021-Leva'!J57/1000</f>
        <v>5.66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436.661</v>
      </c>
      <c r="P57" s="387">
        <f t="shared" si="5"/>
        <v>395.786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2924.4849999999997</v>
      </c>
      <c r="G58" s="264">
        <f>+SUM(G53:G57)</f>
        <v>2509.683</v>
      </c>
      <c r="H58" s="280"/>
      <c r="I58" s="265">
        <f>+SUM(I53:I57)</f>
        <v>54.861000000000004</v>
      </c>
      <c r="J58" s="264">
        <f>+SUM(J53:J57)</f>
        <v>136.957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2979.346</v>
      </c>
      <c r="P58" s="385">
        <f>+SUM(P53:P57)</f>
        <v>2646.64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165.394</v>
      </c>
      <c r="G61" s="270">
        <f>+'Cash-Flow-2021-Leva'!G61/1000</f>
        <v>135.115</v>
      </c>
      <c r="H61" s="280"/>
      <c r="I61" s="271">
        <f>+'Cash-Flow-2021-Leva'!I61/1000</f>
        <v>0</v>
      </c>
      <c r="J61" s="270">
        <f>+'Cash-Flow-2021-Leva'!J61/1000</f>
        <v>0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165.394</v>
      </c>
      <c r="P61" s="387">
        <f t="shared" si="6"/>
        <v>135.115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7.524</v>
      </c>
      <c r="G62" s="270">
        <f>+'Cash-Flow-2021-Leva'!G62/1000</f>
        <v>56.088</v>
      </c>
      <c r="H62" s="280"/>
      <c r="I62" s="271">
        <f>+'Cash-Flow-2021-Leva'!I62/1000</f>
        <v>0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7.524</v>
      </c>
      <c r="P62" s="387">
        <f t="shared" si="6"/>
        <v>56.088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172.918</v>
      </c>
      <c r="G65" s="264">
        <f>+SUM(G60:G63)</f>
        <v>191.203</v>
      </c>
      <c r="H65" s="280"/>
      <c r="I65" s="265">
        <f>+SUM(I60:I63)</f>
        <v>0</v>
      </c>
      <c r="J65" s="264">
        <f>+SUM(J60:J63)</f>
        <v>0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172.918</v>
      </c>
      <c r="P65" s="385">
        <f>+SUM(P60:P63)</f>
        <v>191.203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3.378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3.378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3.378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3.378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0</v>
      </c>
      <c r="G71" s="231">
        <f>+'Cash-Flow-2021-Leva'!G71/1000</f>
        <v>0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0</v>
      </c>
      <c r="P71" s="362">
        <f>+G71+J71+M71</f>
        <v>0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0</v>
      </c>
      <c r="G73" s="264">
        <f>+SUM(G71:G72)</f>
        <v>0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0</v>
      </c>
      <c r="P73" s="385">
        <f>+SUM(P71:P72)</f>
        <v>0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0</v>
      </c>
      <c r="G75" s="231">
        <f>+'Cash-Flow-2021-Leva'!G75/1000</f>
        <v>0</v>
      </c>
      <c r="H75" s="280"/>
      <c r="I75" s="241">
        <f>+'Cash-Flow-2021-Leva'!I75/1000</f>
        <v>209.611</v>
      </c>
      <c r="J75" s="231">
        <f>+'Cash-Flow-2021-Leva'!J75/1000</f>
        <v>334.283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209.611</v>
      </c>
      <c r="P75" s="362">
        <f>+G75+J75+M75</f>
        <v>334.283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0</v>
      </c>
      <c r="G77" s="264">
        <f>+SUM(G75:G76)</f>
        <v>0</v>
      </c>
      <c r="H77" s="280"/>
      <c r="I77" s="265">
        <f>+SUM(I75:I76)</f>
        <v>209.611</v>
      </c>
      <c r="J77" s="264">
        <f>+SUM(J75:J76)</f>
        <v>334.283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209.611</v>
      </c>
      <c r="P77" s="385">
        <f>+SUM(P75:P76)</f>
        <v>334.283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3100.781</v>
      </c>
      <c r="G79" s="275">
        <f>+G58+G65+G69+G73+G77</f>
        <v>2700.886</v>
      </c>
      <c r="H79" s="280"/>
      <c r="I79" s="272">
        <f>+I58+I65+I69+I73+I77</f>
        <v>264.472</v>
      </c>
      <c r="J79" s="275">
        <f>+J58+J65+J69+J73+J77</f>
        <v>471.24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3365.253</v>
      </c>
      <c r="P79" s="395">
        <f>+P58+P65+P69+P73+P77</f>
        <v>3172.1259999999997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2803.962</v>
      </c>
      <c r="G81" s="258">
        <f>+'Cash-Flow-2021-Leva'!G81/1000</f>
        <v>2624.72</v>
      </c>
      <c r="H81" s="280"/>
      <c r="I81" s="259">
        <f>+'Cash-Flow-2021-Leva'!I81/1000</f>
        <v>-8.21</v>
      </c>
      <c r="J81" s="258">
        <f>+'Cash-Flow-2021-Leva'!J81/1000</f>
        <v>26.777</v>
      </c>
      <c r="K81" s="280"/>
      <c r="L81" s="259">
        <f>+'Cash-Flow-2021-Leva'!L81/1000</f>
        <v>0</v>
      </c>
      <c r="M81" s="258">
        <f>+'Cash-Flow-2021-Leva'!M81/1000</f>
        <v>-0.2</v>
      </c>
      <c r="N81" s="466"/>
      <c r="O81" s="368">
        <f>+F81+I81+L81</f>
        <v>2795.752</v>
      </c>
      <c r="P81" s="381">
        <f>+G81+J81+M81</f>
        <v>2651.297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2803.962</v>
      </c>
      <c r="G83" s="273">
        <f>+G81+G82</f>
        <v>2624.72</v>
      </c>
      <c r="H83" s="280"/>
      <c r="I83" s="274">
        <f>+I81+I82</f>
        <v>-8.21</v>
      </c>
      <c r="J83" s="273">
        <f>+J81+J82</f>
        <v>26.777</v>
      </c>
      <c r="K83" s="280"/>
      <c r="L83" s="274">
        <f>+L81+L82</f>
        <v>0</v>
      </c>
      <c r="M83" s="273">
        <f>+M81+M82</f>
        <v>-0.2</v>
      </c>
      <c r="N83" s="466"/>
      <c r="O83" s="389">
        <f>+O81+O82</f>
        <v>2795.752</v>
      </c>
      <c r="P83" s="390">
        <f>+P81+P82</f>
        <v>2651.297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196.25599999999986</v>
      </c>
      <c r="G85" s="294">
        <f>+G50-G79+G83</f>
        <v>171.67399999999998</v>
      </c>
      <c r="H85" s="280"/>
      <c r="I85" s="295">
        <f>+I50-I79+I83</f>
        <v>-196.256</v>
      </c>
      <c r="J85" s="294">
        <f>+J50-J79+J83</f>
        <v>-171.67400000000004</v>
      </c>
      <c r="K85" s="280"/>
      <c r="L85" s="295">
        <f>+L50-L79+L83</f>
        <v>0</v>
      </c>
      <c r="M85" s="294">
        <f>+M50-M79+M83</f>
        <v>-0.2</v>
      </c>
      <c r="N85" s="466"/>
      <c r="O85" s="391">
        <f>+O50-O79+O83</f>
        <v>0</v>
      </c>
      <c r="P85" s="392">
        <f>+P50-P79+P83</f>
        <v>-0.1999999999998181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-196.256</v>
      </c>
      <c r="G86" s="296">
        <f>+G103+G122+G129-G134</f>
        <v>-171.674</v>
      </c>
      <c r="H86" s="280"/>
      <c r="I86" s="297">
        <f>+I103+I122+I129-I134</f>
        <v>196.256</v>
      </c>
      <c r="J86" s="296">
        <f>+J103+J122+J129-J134</f>
        <v>171.674</v>
      </c>
      <c r="K86" s="280"/>
      <c r="L86" s="297">
        <f>+L103+L122+L129-L134</f>
        <v>0</v>
      </c>
      <c r="M86" s="296">
        <f>+M103+M122+M129-M134</f>
        <v>0.20000000000000018</v>
      </c>
      <c r="N86" s="466"/>
      <c r="O86" s="393">
        <f>+O103+O122+O129-O134</f>
        <v>0</v>
      </c>
      <c r="P86" s="394">
        <f>+P103+P122+P129-P134</f>
        <v>0.20000000000000018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0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0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0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0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0</v>
      </c>
      <c r="G100" s="270">
        <f>+'Cash-Flow-2021-Leva'!G100/1000</f>
        <v>0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0</v>
      </c>
      <c r="P100" s="387">
        <f>+G100+J100+M100</f>
        <v>0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0</v>
      </c>
      <c r="G101" s="238">
        <f>+SUM(G99:G100)</f>
        <v>0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0</v>
      </c>
      <c r="P101" s="366">
        <f>+SUM(P99:P100)</f>
        <v>0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0</v>
      </c>
      <c r="G103" s="260">
        <f>+G91+G97+G101</f>
        <v>0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0</v>
      </c>
      <c r="P103" s="383">
        <f>+P91+P97+P101</f>
        <v>0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0.337</v>
      </c>
      <c r="M118" s="231">
        <f>+'Cash-Flow-2021-Leva'!M118/1000</f>
        <v>0.966</v>
      </c>
      <c r="N118" s="466"/>
      <c r="O118" s="369">
        <f>+F118+I118+L118</f>
        <v>0.337</v>
      </c>
      <c r="P118" s="362">
        <f>+G118+J118+M118</f>
        <v>0.966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0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0.337</v>
      </c>
      <c r="M120" s="264">
        <f>+SUM(M118:M119)</f>
        <v>0.966</v>
      </c>
      <c r="N120" s="466"/>
      <c r="O120" s="384">
        <f>+SUM(O118:O119)</f>
        <v>0.337</v>
      </c>
      <c r="P120" s="385">
        <f>+SUM(P118:P119)</f>
        <v>0.966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0</v>
      </c>
      <c r="G122" s="275">
        <f>+G108+G112+G116+G120</f>
        <v>0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0.337</v>
      </c>
      <c r="M122" s="275">
        <f>+M108+M112+M116+M120</f>
        <v>0.966</v>
      </c>
      <c r="N122" s="466"/>
      <c r="O122" s="388">
        <f>+O108+O112+O116+O120</f>
        <v>0.337</v>
      </c>
      <c r="P122" s="395">
        <f>+P108+P112+P116+P120</f>
        <v>0.966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-196.256</v>
      </c>
      <c r="G125" s="270">
        <f>+'Cash-Flow-2021-Leva'!G125/1000</f>
        <v>-171.674</v>
      </c>
      <c r="H125" s="280"/>
      <c r="I125" s="271">
        <f>+'Cash-Flow-2021-Leva'!I125/1000</f>
        <v>196.256</v>
      </c>
      <c r="J125" s="270">
        <f>+'Cash-Flow-2021-Leva'!J125/1000</f>
        <v>171.674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-196.256</v>
      </c>
      <c r="G129" s="273">
        <f>+SUM(G124,G125,G126,G128)</f>
        <v>-171.674</v>
      </c>
      <c r="H129" s="280"/>
      <c r="I129" s="274">
        <f>+SUM(I124,I125,I126,I128)</f>
        <v>196.256</v>
      </c>
      <c r="J129" s="273">
        <f>+SUM(J124,J125,J126,J128)</f>
        <v>171.674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0</v>
      </c>
      <c r="G131" s="258">
        <f>+'Cash-Flow-2021-Leva'!G131/1000</f>
        <v>0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2.542</v>
      </c>
      <c r="M131" s="258">
        <f>+'Cash-Flow-2021-Leva'!M131/1000</f>
        <v>1.776</v>
      </c>
      <c r="N131" s="466"/>
      <c r="O131" s="368">
        <f aca="true" t="shared" si="9" ref="O131:P133">+F131+I131+L131</f>
        <v>2.542</v>
      </c>
      <c r="P131" s="381">
        <f t="shared" si="9"/>
        <v>1.776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0</v>
      </c>
      <c r="G133" s="270">
        <f>+'Cash-Flow-2021-Leva'!G133/1000</f>
        <v>0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2.879</v>
      </c>
      <c r="M133" s="270">
        <f>+'Cash-Flow-2021-Leva'!M133/1000</f>
        <v>2.542</v>
      </c>
      <c r="N133" s="466"/>
      <c r="O133" s="364">
        <f t="shared" si="9"/>
        <v>2.879</v>
      </c>
      <c r="P133" s="387">
        <f t="shared" si="9"/>
        <v>2.542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0</v>
      </c>
      <c r="G134" s="278">
        <f>+G133-G131-G132</f>
        <v>0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0.3370000000000002</v>
      </c>
      <c r="M134" s="278">
        <f>+M133-M131-M132</f>
        <v>0.7659999999999998</v>
      </c>
      <c r="N134" s="466"/>
      <c r="O134" s="397">
        <f>+O133-O131-O132</f>
        <v>0.3370000000000002</v>
      </c>
      <c r="P134" s="398">
        <f>+P133-P131-P132</f>
        <v>0.7659999999999998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0</v>
      </c>
      <c r="G142" s="278">
        <f>+G134+G140</f>
        <v>0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0.3370000000000002</v>
      </c>
      <c r="M142" s="540">
        <f>+M134+M140</f>
        <v>0.7659999999999998</v>
      </c>
      <c r="N142" s="466"/>
      <c r="O142" s="552">
        <f>+O134+O140</f>
        <v>0.3370000000000002</v>
      </c>
      <c r="P142" s="553">
        <f>+P134+P140</f>
        <v>0.7659999999999998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14012022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Julia Manova</cp:lastModifiedBy>
  <cp:lastPrinted>2021-04-16T07:38:16Z</cp:lastPrinted>
  <dcterms:created xsi:type="dcterms:W3CDTF">2015-12-01T07:17:04Z</dcterms:created>
  <dcterms:modified xsi:type="dcterms:W3CDTF">2022-01-14T12:46:20Z</dcterms:modified>
  <cp:category/>
  <cp:version/>
  <cp:contentType/>
  <cp:contentStatus/>
</cp:coreProperties>
</file>