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1"/>
  </bookViews>
  <sheets>
    <sheet name="УКАЗАНИЯ" sheetId="1" r:id="rId1"/>
    <sheet name="Intragov-Payment-2018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'Intragov-Payment-2018'!$B$4:$N$78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'Intragov-Payment-2018'!$13:$15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<sst xmlns="http://schemas.openxmlformats.org/spreadsheetml/2006/main" count="665" uniqueCount="653">
  <si>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</si>
  <si>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</si>
  <si>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</si>
  <si>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</si>
  <si>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</si>
  <si>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</si>
  <si>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</si>
  <si>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</si>
  <si>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</si>
  <si>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</si>
  <si>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</si>
  <si>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</si>
  <si>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</si>
  <si>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</si>
  <si>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</si>
  <si>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</si>
  <si>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</si>
  <si>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</si>
  <si>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</si>
  <si>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</si>
  <si>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</si>
  <si>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</si>
  <si>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</si>
  <si>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</si>
  <si>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</si>
  <si>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</si>
  <si>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</si>
  <si>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</si>
  <si>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</si>
  <si>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</si>
  <si>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</si>
  <si>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</si>
  <si>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</si>
  <si>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</si>
  <si>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</si>
  <si>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</si>
  <si>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</si>
  <si>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</si>
  <si>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</si>
  <si>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</si>
  <si>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</si>
  <si>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</si>
  <si>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</si>
  <si>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</si>
  <si>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</si>
  <si>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</si>
  <si>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</si>
  <si>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</si>
  <si>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</si>
  <si>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</si>
  <si>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</si>
  <si>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</si>
  <si>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</si>
  <si>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</si>
  <si>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</si>
  <si>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</si>
  <si>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</si>
  <si>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</si>
  <si>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</si>
  <si>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</si>
  <si>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</si>
  <si>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</si>
  <si>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</si>
  <si>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</si>
  <si>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</si>
  <si>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</si>
  <si>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</si>
  <si>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</si>
  <si>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</si>
  <si>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</si>
  <si>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</si>
  <si>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</si>
  <si>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</si>
  <si>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</si>
  <si>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</si>
  <si>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</si>
  <si>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</si>
  <si>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</si>
  <si>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</si>
  <si>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</si>
  <si>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</si>
  <si>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</si>
  <si>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</si>
  <si>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</si>
  <si>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</si>
  <si>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</si>
  <si>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</si>
  <si>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</si>
  <si>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</si>
  <si>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</si>
  <si>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</si>
  <si>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</si>
  <si>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</si>
  <si>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</si>
  <si>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</si>
  <si>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</si>
  <si>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</si>
  <si>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</si>
  <si>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</si>
  <si>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</si>
  <si>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</si>
  <si>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</si>
  <si>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</si>
  <si>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</si>
  <si>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</si>
  <si>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</si>
  <si>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</si>
  <si>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</si>
  <si>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</si>
  <si>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</si>
  <si>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</si>
  <si>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</si>
  <si>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</si>
  <si>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</si>
  <si>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</si>
  <si>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</si>
  <si>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</si>
  <si>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</si>
  <si>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</si>
  <si>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</si>
  <si>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</si>
  <si>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</si>
  <si>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</si>
  <si>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</si>
  <si>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</si>
  <si>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</si>
  <si>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</si>
  <si>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</si>
  <si>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</si>
  <si>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</si>
  <si>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</si>
  <si>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</si>
  <si>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</si>
  <si>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</si>
  <si>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</si>
  <si>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</si>
  <si>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</si>
  <si>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</si>
  <si>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</si>
  <si>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</si>
  <si>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</si>
  <si>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</si>
  <si>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</si>
  <si>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</si>
  <si>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</si>
  <si>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</si>
  <si>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</si>
  <si>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</si>
  <si>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</si>
  <si>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</si>
  <si>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</si>
  <si>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</si>
  <si>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</si>
  <si>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</si>
  <si>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</si>
  <si>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</si>
  <si>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</si>
  <si>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</si>
  <si>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</si>
  <si>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</si>
  <si>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</si>
  <si>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</si>
  <si>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</si>
  <si>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</si>
  <si>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</si>
  <si>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</si>
  <si>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</si>
  <si>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</si>
  <si>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</si>
  <si>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</si>
  <si>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</si>
  <si>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</si>
  <si>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</si>
  <si>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</si>
  <si>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</si>
  <si>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</si>
  <si>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</si>
  <si>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</si>
  <si>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</si>
  <si>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</si>
  <si>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</si>
  <si>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</si>
  <si>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</si>
  <si>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</si>
  <si>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</si>
  <si>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</si>
  <si>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</si>
  <si>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</si>
  <si>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</si>
  <si>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</si>
  <si>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</si>
  <si>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</si>
  <si>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</si>
  <si>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</si>
  <si>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</si>
  <si>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</si>
  <si>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</si>
  <si>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</si>
  <si>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</si>
  <si>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</si>
  <si>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</si>
  <si>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</si>
  <si>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</si>
  <si>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</si>
  <si>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</si>
  <si>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</si>
  <si>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</si>
  <si>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</si>
  <si>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</si>
  <si>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</si>
  <si>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</si>
  <si>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</si>
  <si>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</si>
  <si>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</si>
  <si>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</si>
  <si>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</si>
  <si>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</si>
  <si>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</si>
  <si>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</si>
  <si>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</si>
  <si>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</si>
  <si>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</si>
  <si>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</si>
  <si>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</si>
  <si>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</si>
  <si>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</si>
  <si>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</si>
  <si>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</si>
  <si>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</si>
  <si>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</si>
  <si>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</si>
  <si>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</si>
  <si>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</si>
  <si>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</si>
  <si>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</si>
  <si>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</si>
  <si>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</si>
  <si>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</si>
  <si>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</si>
  <si>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</si>
  <si>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</si>
  <si>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</si>
  <si>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</si>
  <si>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</si>
  <si>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</si>
  <si>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</si>
  <si>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</si>
  <si>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</si>
  <si>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</si>
  <si>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</si>
  <si>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</si>
  <si>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</si>
  <si>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</si>
  <si>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</si>
  <si>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</si>
  <si>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</si>
  <si>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</si>
  <si>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</si>
  <si>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</si>
  <si>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</si>
  <si>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</si>
  <si>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</si>
  <si>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</si>
  <si>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</si>
  <si>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</si>
  <si>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</si>
  <si>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</si>
  <si>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</si>
  <si>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</si>
  <si>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</si>
  <si>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</si>
  <si>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</si>
  <si>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</si>
  <si>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</si>
  <si>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</si>
  <si>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</si>
  <si>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</si>
  <si>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</si>
  <si>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</si>
  <si>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</si>
  <si>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</si>
  <si>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</si>
  <si>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</si>
  <si>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</si>
  <si>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</si>
  <si>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</si>
  <si>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</si>
  <si>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</si>
  <si>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</si>
  <si>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</si>
  <si>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</si>
  <si>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</si>
  <si>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</si>
  <si>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</si>
  <si>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</si>
  <si>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</si>
  <si>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</si>
  <si>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</si>
  <si>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</si>
  <si>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</si>
  <si>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</si>
  <si>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</si>
  <si>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</si>
  <si>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</si>
  <si>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</si>
  <si>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</si>
  <si>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</si>
  <si>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</si>
  <si>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</si>
  <si>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</si>
  <si>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</si>
  <si>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</si>
  <si>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</si>
  <si>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</si>
  <si>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</si>
  <si>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</si>
  <si>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</si>
  <si>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</si>
  <si>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</si>
  <si>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</si>
  <si>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</si>
  <si>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</si>
  <si>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</si>
  <si>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</si>
  <si>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</si>
  <si>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</si>
  <si>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</si>
  <si>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</si>
  <si>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</si>
  <si>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</si>
  <si>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</si>
  <si>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</si>
  <si>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</si>
  <si>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</si>
  <si>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</si>
  <si>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</si>
  <si>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</si>
  <si>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</si>
  <si>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</si>
  <si>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</si>
  <si>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</si>
  <si>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</si>
  <si>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</si>
  <si>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</si>
  <si>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</si>
  <si>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</si>
  <si>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</si>
  <si>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</si>
  <si>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</si>
  <si>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</si>
  <si>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</si>
  <si>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</si>
  <si>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</si>
  <si>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</si>
  <si>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</si>
  <si>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</si>
  <si>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</si>
  <si>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</si>
  <si>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</si>
  <si>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</si>
  <si>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</si>
  <si>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</si>
  <si>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</si>
  <si>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</si>
  <si>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</si>
  <si>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</si>
  <si>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</si>
  <si>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</si>
  <si>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</si>
  <si>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</si>
  <si>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</si>
  <si>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</si>
  <si>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</si>
  <si>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</si>
  <si>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</si>
  <si>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</si>
  <si>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</si>
  <si>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</si>
  <si>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</si>
  <si>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</si>
  <si>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</si>
  <si>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</si>
  <si>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</si>
  <si>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</si>
  <si>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</si>
  <si>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</si>
  <si>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</si>
  <si>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</si>
  <si>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</si>
  <si>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</si>
  <si>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</si>
  <si>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</si>
  <si>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</si>
  <si>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</si>
  <si>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</si>
  <si>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</si>
  <si>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</si>
  <si>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</si>
  <si>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</si>
  <si>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</si>
  <si>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</si>
  <si>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</si>
  <si>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</si>
  <si>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</si>
  <si>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</si>
  <si>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</si>
  <si>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</si>
  <si>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</si>
  <si>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</si>
  <si>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</si>
  <si>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</si>
  <si>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</si>
  <si>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</si>
  <si>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</si>
  <si>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</si>
  <si>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</si>
  <si>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</si>
  <si>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</si>
  <si>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</si>
  <si>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</si>
  <si>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</si>
  <si>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</si>
  <si>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</si>
  <si>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</si>
  <si>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</si>
  <si>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</si>
  <si>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</si>
  <si>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</si>
  <si>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</si>
  <si>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</si>
  <si>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</si>
  <si>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</si>
  <si>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</si>
  <si>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</si>
  <si>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</si>
  <si>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</si>
  <si>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</si>
  <si>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</si>
  <si>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</si>
  <si>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</si>
  <si>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</si>
  <si>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</si>
  <si>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</si>
  <si>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</si>
  <si>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</si>
  <si>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</si>
  <si>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</si>
  <si>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</si>
  <si>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</si>
  <si>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</si>
  <si>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</si>
  <si>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</si>
  <si>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</si>
  <si>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</si>
  <si>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</si>
  <si>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</si>
  <si>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</si>
  <si>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</si>
  <si>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</si>
  <si>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</si>
  <si>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</si>
  <si>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</si>
  <si>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</si>
  <si>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</si>
  <si>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</si>
  <si>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</si>
  <si>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</si>
  <si>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</si>
  <si>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</si>
  <si>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</si>
  <si>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</si>
  <si>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</si>
  <si>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</si>
  <si>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</si>
  <si>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</si>
  <si>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</si>
  <si>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</si>
  <si>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</si>
  <si>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</si>
  <si>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</si>
  <si>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</si>
  <si>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</si>
  <si>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</si>
  <si>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</si>
  <si>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</si>
  <si>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</si>
  <si>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</si>
  <si>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</si>
  <si>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</si>
  <si>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</si>
  <si>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</si>
  <si>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</si>
  <si>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</si>
  <si>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</si>
  <si>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color indexed="10"/>
        <rFont val="Times New Roman CYR"/>
        <family val="0"/>
      </rPr>
      <t>възстановяване на суми за  кому-</t>
    </r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</si>
  <si>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</si>
  <si>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</si>
  <si>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</si>
  <si>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</si>
  <si>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</si>
  <si>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</si>
  <si>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</si>
  <si>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</si>
  <si>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</si>
  <si>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</si>
  <si>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</si>
  <si>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</si>
  <si>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</si>
  <si>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>- плащания към сметки НАП и общини за публични държавни и общински взмеания от името и за сметка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</si>
  <si>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</si>
  <si>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</si>
  <si>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</si>
  <si>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</si>
  <si>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</si>
  <si>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</si>
  <si>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</si>
  <si>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</si>
  <si>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</si>
  <si>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</si>
  <si>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</si>
  <si>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</si>
  <si>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</si>
  <si>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</si>
  <si>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</si>
  <si>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</si>
  <si>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</si>
  <si>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</si>
  <si>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</si>
  <si>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</si>
  <si>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rPr>
        <sz val="12"/>
        <rFont val="Times New Roman CYR"/>
        <family val="0"/>
      </rPr>
      <t>В справката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ОТРАЗЯВАТ</t>
    </r>
    <r>
      <rPr>
        <sz val="12"/>
        <color indexed="18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</si>
  <si>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1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</si>
  <si>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1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</si>
  <si>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1"/>
      </rPr>
      <t>§§ 88-00, 89-00, 91-00, 93-30, 93-36, 93-37,</t>
    </r>
  </si>
  <si>
    <r>
      <t xml:space="preserve">  </t>
    </r>
    <r>
      <rPr>
        <i/>
        <sz val="12"/>
        <rFont val="Times New Roman CYR"/>
        <family val="1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1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</si>
  <si>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1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</si>
  <si>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</si>
  <si>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1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</si>
  <si>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1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 отчетени по</t>
    </r>
    <r>
      <rPr>
        <i/>
        <sz val="12"/>
        <rFont val="Times New Roman CYR"/>
        <family val="1"/>
      </rPr>
      <t xml:space="preserve"> разходни § 10-00, 29-90</t>
    </r>
    <r>
      <rPr>
        <sz val="12"/>
        <rFont val="Times New Roman CYR"/>
        <family val="1"/>
      </rPr>
      <t>,</t>
    </r>
  </si>
  <si>
    <r>
      <t xml:space="preserve">  </t>
    </r>
    <r>
      <rPr>
        <i/>
        <sz val="12"/>
        <rFont val="Times New Roman CYR"/>
        <family val="1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1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</si>
  <si>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администратор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бюджетна организация</t>
    </r>
    <r>
      <rPr>
        <i/>
        <sz val="12"/>
        <rFont val="Times New Roman CYR"/>
        <family val="1"/>
      </rPr>
      <t>-</t>
    </r>
    <r>
      <rPr>
        <i/>
        <u val="single"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</si>
  <si>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1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на </t>
    </r>
    <r>
      <rPr>
        <i/>
        <sz val="12"/>
        <rFont val="Times New Roman CYR"/>
        <family val="1"/>
      </rPr>
      <t>т. 40, 42, 43 и 45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08/2014 г.</t>
    </r>
    <r>
      <rPr>
        <sz val="12"/>
        <rFont val="Times New Roman CYR"/>
        <family val="1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</si>
  <si>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1"/>
      </rPr>
      <t>посредник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съгласно</t>
    </r>
  </si>
  <si>
    <r>
      <t xml:space="preserve">  раздел </t>
    </r>
    <r>
      <rPr>
        <b/>
        <sz val="12"/>
        <rFont val="Times New Roman CYR"/>
        <family val="1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 xml:space="preserve">ДДС № 08/2014 г. </t>
    </r>
    <r>
      <rPr>
        <sz val="12"/>
        <rFont val="Times New Roman CYR"/>
        <family val="1"/>
      </rPr>
      <t xml:space="preserve">(включително и в случаите по </t>
    </r>
    <r>
      <rPr>
        <i/>
        <sz val="12"/>
        <rFont val="Times New Roman CYR"/>
        <family val="1"/>
      </rPr>
      <t>т. 60, 61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63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</si>
  <si>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</si>
  <si>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1"/>
      </rPr>
      <t>РМС 593/2016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</si>
  <si>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1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</si>
  <si>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1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</si>
  <si>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1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1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</si>
  <si>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1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</si>
  <si>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1"/>
      </rPr>
      <t>"1.6 възстановен ДДС, отчетен по § 19-01 (-)</t>
    </r>
    <r>
      <rPr>
        <sz val="12"/>
        <rFont val="Times New Roman CYR"/>
        <family val="1"/>
      </rPr>
      <t>").</t>
    </r>
  </si>
  <si>
    <r>
      <t xml:space="preserve">В </t>
    </r>
    <r>
      <rPr>
        <b/>
        <sz val="12"/>
        <rFont val="Times New Roman CYR"/>
        <family val="1"/>
      </rPr>
      <t>колона (1) "ОБЩО плащания към "Централно управление"</t>
    </r>
    <r>
      <rPr>
        <sz val="12"/>
        <rFont val="Times New Roman CYR"/>
        <family val="1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</si>
  <si>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1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</si>
  <si>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1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1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);</t>
    </r>
  </si>
  <si>
    <r>
      <t xml:space="preserve">   - БНТ, БНР и БТА (раздел </t>
    </r>
    <r>
      <rPr>
        <i/>
        <sz val="12"/>
        <rFont val="Times New Roman CYR"/>
        <family val="1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</si>
  <si>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1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</si>
  <si>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1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</si>
  <si>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(2) "ОБЩО плащания към Социално-осиг. фондове"</t>
    </r>
    <r>
      <rPr>
        <sz val="12"/>
        <rFont val="Times New Roman CYR"/>
        <family val="1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</si>
  <si>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1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1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</si>
  <si>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1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</si>
  <si>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>колона (3) "ОБЩО плащания към ОБЩИНИ"</t>
    </r>
    <r>
      <rPr>
        <sz val="12"/>
        <rFont val="Times New Roman CYR"/>
        <family val="1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</si>
  <si>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1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</si>
  <si>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sz val="12"/>
        <rFont val="Times New Roman CYR"/>
        <family val="1"/>
      </rPr>
      <t xml:space="preserve">се включват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</si>
  <si>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</si>
  <si>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1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</si>
  <si>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1"/>
      </rPr>
      <t>10 000 лв</t>
    </r>
  </si>
  <si>
    <r>
      <t xml:space="preserve">(в БЮДЖЕТ), </t>
    </r>
    <r>
      <rPr>
        <i/>
        <sz val="12"/>
        <rFont val="Times New Roman CYR"/>
        <family val="1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1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1"/>
      </rPr>
      <t>"1.2. платени</t>
    </r>
  </si>
  <si>
    <r>
      <rPr>
        <i/>
        <sz val="12"/>
        <rFont val="Times New Roman CYR"/>
        <family val="1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1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1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</si>
  <si>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(1), (2) и (3) на справката </t>
    </r>
    <r>
      <rPr>
        <i/>
        <u val="single"/>
        <sz val="12"/>
        <rFont val="Times New Roman CYR"/>
        <family val="1"/>
      </rPr>
      <t>се включват</t>
    </r>
    <r>
      <rPr>
        <sz val="12"/>
        <rFont val="Times New Roman CYR"/>
        <family val="1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1"/>
      </rPr>
      <t>1а)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</si>
  <si>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 xml:space="preserve">(2а)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</si>
  <si>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1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</si>
  <si>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</si>
  <si>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1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</si>
  <si>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1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</si>
  <si>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1"/>
      </rPr>
      <t xml:space="preserve">колони (1а), (2а) и (3а) на справката </t>
    </r>
    <r>
      <rPr>
        <sz val="12"/>
        <rFont val="Times New Roman CYR"/>
        <family val="1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</si>
  <si>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1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</si>
  <si>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</si>
  <si>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</si>
  <si>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1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1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1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</si>
  <si>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1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</si>
  <si>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</si>
  <si>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1"/>
      </rPr>
      <t>предупредителен текст</t>
    </r>
    <r>
      <rPr>
        <i/>
        <sz val="12"/>
        <rFont val="Times New Roman CYR"/>
        <family val="1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</si>
  <si>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1"/>
      </rPr>
      <t>Клетките на тези колони ще останат маркирани по този начин и след</t>
    </r>
  </si>
  <si>
    <t>Така например, ако се попълни в клетка N7 код по ЕБК 1000 (кодът на Министерството на финансите)</t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</si>
  <si>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</si>
  <si>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</si>
  <si>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</si>
  <si>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</si>
  <si>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</si>
  <si>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</si>
  <si>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</si>
  <si>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</si>
  <si>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</si>
  <si>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</si>
  <si>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</si>
  <si>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</si>
  <si>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</si>
  <si>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</si>
  <si>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</si>
  <si>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</si>
  <si>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</si>
  <si>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</si>
  <si>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</si>
  <si>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</si>
  <si>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</si>
  <si>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</si>
  <si>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</si>
  <si>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</si>
  <si>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rPr>
        <sz val="12"/>
        <rFont val="Times New Roman CYR"/>
        <family val="0"/>
      </rP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</si>
  <si>
    <r>
      <rPr>
        <b/>
        <i/>
        <u val="single"/>
        <sz val="12"/>
        <color indexed="10"/>
        <rFont val="Times New Roman CYR"/>
        <family val="0"/>
      </rPr>
      <t>нални разходи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</si>
  <si>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</si>
  <si>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</si>
  <si>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</si>
  <si>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</si>
  <si>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да се включва плащането от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</si>
  <si>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</si>
  <si>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</si>
  <si>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</si>
  <si>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</si>
  <si>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</si>
  <si>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</si>
  <si>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</si>
  <si>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</si>
  <si>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</si>
  <si>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</si>
  <si>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</si>
  <si>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color indexed="18"/>
        <rFont val="Times New Roman CYR"/>
        <family val="1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</si>
  <si>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>организация за придобиване на активи, произтичащи от</t>
    </r>
    <r>
      <rPr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</si>
  <si>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color indexed="10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</si>
  <si>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</si>
  <si>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</si>
  <si>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</si>
  <si>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</si>
  <si>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color indexed="18"/>
        <rFont val="Times New Roman CYR"/>
        <family val="1"/>
      </rPr>
      <t>, н</t>
    </r>
    <r>
      <rPr>
        <sz val="12"/>
        <rFont val="Times New Roman CYR"/>
        <family val="0"/>
      </rPr>
      <t>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</si>
  <si>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</si>
  <si>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</si>
  <si>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</si>
  <si>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</si>
  <si>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</si>
  <si>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</si>
  <si>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</si>
  <si>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В справката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</si>
  <si>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r>
      <rPr>
        <i/>
        <u val="single"/>
        <sz val="12"/>
        <rFont val="Times New Roman CYR"/>
        <family val="0"/>
      </rPr>
      <t>данъци, такси и вноски върху продажбите</t>
    </r>
    <r>
      <rPr>
        <sz val="12"/>
        <rFont val="Times New Roman CYR"/>
        <family val="0"/>
      </rPr>
      <t>.</t>
    </r>
  </si>
  <si>
    <t>31 януари</t>
  </si>
  <si>
    <t>28 февруари</t>
  </si>
  <si>
    <t>30 април</t>
  </si>
  <si>
    <t>31 май</t>
  </si>
  <si>
    <t>31 юли</t>
  </si>
  <si>
    <t>31 август</t>
  </si>
  <si>
    <t>31 октомври</t>
  </si>
  <si>
    <t>30 ноември</t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</si>
  <si>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1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ЕБК</t>
    </r>
    <r>
      <rPr>
        <sz val="12"/>
        <rFont val="Times New Roman CYR"/>
        <family val="1"/>
      </rPr>
      <t>).</t>
    </r>
  </si>
  <si>
    <t>КОМИСИЯ ЗА ЗАЩИТА НА ЛИЧНИТЕ ДАННИ</t>
  </si>
  <si>
    <t>10.01.2019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</si>
</sst>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  <numFmt numFmtId="199" formatCode="&quot;МАКЕТ за &quot;0000&quot; г.&quot;"/>
  </numFmts>
  <fonts count="13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i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sz val="12"/>
      <color indexed="28"/>
      <name val="Times New Roman"/>
      <family val="1"/>
    </font>
    <font>
      <b/>
      <sz val="12"/>
      <color indexed="16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sz val="12"/>
      <color rgb="FF660066"/>
      <name val="Times New Roman"/>
      <family val="1"/>
    </font>
    <font>
      <b/>
      <sz val="12"/>
      <color rgb="FF800000"/>
      <name val="Times New Roman CYR"/>
      <family val="0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5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79" fontId="8" fillId="23" borderId="12" xfId="61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0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0" borderId="0" xfId="65" applyFont="1" applyFill="1" applyProtection="1">
      <alignment/>
      <protection/>
    </xf>
    <xf numFmtId="0" fontId="36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>
      <alignment vertical="center"/>
      <protection/>
    </xf>
    <xf numFmtId="0" fontId="35" fillId="20" borderId="0" xfId="65" applyFont="1" applyFill="1" applyBorder="1" applyAlignment="1" applyProtection="1">
      <alignment vertical="center"/>
      <protection/>
    </xf>
    <xf numFmtId="0" fontId="36" fillId="20" borderId="0" xfId="65" applyFont="1" applyFill="1" applyBorder="1" applyAlignment="1">
      <alignment horizontal="center" vertical="center"/>
      <protection/>
    </xf>
    <xf numFmtId="4" fontId="35" fillId="20" borderId="0" xfId="65" applyNumberFormat="1" applyFont="1" applyFill="1" applyAlignment="1" applyProtection="1">
      <alignment vertical="center"/>
      <protection/>
    </xf>
    <xf numFmtId="0" fontId="36" fillId="20" borderId="0" xfId="65" applyFont="1" applyFill="1" applyBorder="1" applyAlignment="1" applyProtection="1">
      <alignment horizontal="center" vertical="center"/>
      <protection/>
    </xf>
    <xf numFmtId="0" fontId="35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1" fontId="5" fillId="24" borderId="15" xfId="65" applyNumberFormat="1" applyFont="1" applyFill="1" applyBorder="1" applyAlignment="1">
      <alignment horizontal="right"/>
      <protection/>
    </xf>
    <xf numFmtId="0" fontId="37" fillId="24" borderId="0" xfId="65" applyFont="1" applyFill="1" applyBorder="1">
      <alignment/>
      <protection/>
    </xf>
    <xf numFmtId="0" fontId="37" fillId="24" borderId="16" xfId="65" applyFont="1" applyFill="1" applyBorder="1">
      <alignment/>
      <protection/>
    </xf>
    <xf numFmtId="181" fontId="5" fillId="24" borderId="15" xfId="62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39" fillId="24" borderId="16" xfId="65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39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1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1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1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2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3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76" fontId="3" fillId="22" borderId="36" xfId="0" applyNumberFormat="1" applyFont="1" applyFill="1" applyBorder="1" applyAlignment="1" applyProtection="1">
      <alignment/>
      <protection/>
    </xf>
    <xf numFmtId="176" fontId="3" fillId="22" borderId="37" xfId="0" applyNumberFormat="1" applyFont="1" applyFill="1" applyBorder="1" applyAlignment="1" applyProtection="1">
      <alignment/>
      <protection/>
    </xf>
    <xf numFmtId="176" fontId="3" fillId="22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2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5" fillId="23" borderId="45" xfId="0" applyNumberFormat="1" applyFont="1" applyFill="1" applyBorder="1" applyAlignment="1" applyProtection="1">
      <alignment/>
      <protection/>
    </xf>
    <xf numFmtId="176" fontId="45" fillId="23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3" borderId="48" xfId="0" applyNumberFormat="1" applyFont="1" applyFill="1" applyBorder="1" applyAlignment="1" applyProtection="1">
      <alignment/>
      <protection/>
    </xf>
    <xf numFmtId="176" fontId="46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8" fillId="24" borderId="0" xfId="61" applyNumberFormat="1" applyFont="1" applyFill="1" applyBorder="1" applyProtection="1">
      <alignment/>
      <protection/>
    </xf>
    <xf numFmtId="176" fontId="47" fillId="25" borderId="50" xfId="0" applyNumberFormat="1" applyFont="1" applyFill="1" applyBorder="1" applyAlignment="1" applyProtection="1">
      <alignment/>
      <protection/>
    </xf>
    <xf numFmtId="176" fontId="46" fillId="17" borderId="12" xfId="0" applyNumberFormat="1" applyFont="1" applyFill="1" applyBorder="1" applyAlignment="1" applyProtection="1">
      <alignment horizontal="center"/>
      <protection/>
    </xf>
    <xf numFmtId="0" fontId="38" fillId="24" borderId="16" xfId="65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3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3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3" borderId="65" xfId="0" applyNumberFormat="1" applyFont="1" applyFill="1" applyBorder="1" applyAlignment="1" applyProtection="1">
      <alignment/>
      <protection/>
    </xf>
    <xf numFmtId="176" fontId="3" fillId="23" borderId="66" xfId="0" applyNumberFormat="1" applyFont="1" applyFill="1" applyBorder="1" applyAlignment="1" applyProtection="1">
      <alignment/>
      <protection/>
    </xf>
    <xf numFmtId="176" fontId="3" fillId="23" borderId="67" xfId="0" applyNumberFormat="1" applyFont="1" applyFill="1" applyBorder="1" applyAlignment="1" applyProtection="1">
      <alignment/>
      <protection/>
    </xf>
    <xf numFmtId="176" fontId="3" fillId="23" borderId="68" xfId="0" applyNumberFormat="1" applyFont="1" applyFill="1" applyBorder="1" applyAlignment="1" applyProtection="1">
      <alignment/>
      <protection/>
    </xf>
    <xf numFmtId="176" fontId="3" fillId="23" borderId="69" xfId="0" applyNumberFormat="1" applyFont="1" applyFill="1" applyBorder="1" applyAlignment="1" applyProtection="1">
      <alignment/>
      <protection/>
    </xf>
    <xf numFmtId="176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5" fillId="26" borderId="45" xfId="0" applyNumberFormat="1" applyFont="1" applyFill="1" applyBorder="1" applyAlignment="1" applyProtection="1">
      <alignment/>
      <protection/>
    </xf>
    <xf numFmtId="176" fontId="45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5" fillId="27" borderId="45" xfId="0" applyNumberFormat="1" applyFont="1" applyFill="1" applyBorder="1" applyAlignment="1" applyProtection="1">
      <alignment/>
      <protection/>
    </xf>
    <xf numFmtId="176" fontId="45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58" fillId="23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3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0" fillId="31" borderId="80" xfId="63" applyFont="1" applyFill="1" applyBorder="1" applyAlignment="1">
      <alignment/>
      <protection/>
    </xf>
    <xf numFmtId="0" fontId="61" fillId="31" borderId="80" xfId="63" applyFont="1" applyFill="1" applyBorder="1">
      <alignment/>
      <protection/>
    </xf>
    <xf numFmtId="0" fontId="62" fillId="31" borderId="80" xfId="63" applyFont="1" applyFill="1" applyBorder="1">
      <alignment/>
      <protection/>
    </xf>
    <xf numFmtId="0" fontId="63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3" fillId="20" borderId="0" xfId="59" applyFill="1">
      <alignment/>
      <protection/>
    </xf>
    <xf numFmtId="0" fontId="63" fillId="0" borderId="0" xfId="59" applyFill="1">
      <alignment/>
      <protection/>
    </xf>
    <xf numFmtId="0" fontId="64" fillId="31" borderId="81" xfId="63" applyFont="1" applyFill="1" applyBorder="1" applyAlignment="1">
      <alignment/>
      <protection/>
    </xf>
    <xf numFmtId="0" fontId="61" fillId="31" borderId="81" xfId="63" applyFont="1" applyFill="1" applyBorder="1">
      <alignment/>
      <protection/>
    </xf>
    <xf numFmtId="0" fontId="62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6" fillId="24" borderId="0" xfId="59" applyFont="1" applyFill="1" applyBorder="1" applyAlignment="1" quotePrefix="1">
      <alignment horizontal="left"/>
      <protection/>
    </xf>
    <xf numFmtId="0" fontId="67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9" fillId="31" borderId="82" xfId="59" applyFont="1" applyFill="1" applyBorder="1" applyAlignment="1">
      <alignment horizontal="center" vertical="center"/>
      <protection/>
    </xf>
    <xf numFmtId="0" fontId="70" fillId="31" borderId="82" xfId="59" applyFont="1" applyFill="1" applyBorder="1" applyAlignment="1">
      <alignment horizontal="center" vertical="center" wrapText="1"/>
      <protection/>
    </xf>
    <xf numFmtId="190" fontId="5" fillId="31" borderId="83" xfId="59" applyNumberFormat="1" applyFont="1" applyFill="1" applyBorder="1" applyAlignment="1" quotePrefix="1">
      <alignment horizontal="center" vertical="center"/>
      <protection/>
    </xf>
    <xf numFmtId="0" fontId="120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9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1" fontId="72" fillId="31" borderId="86" xfId="59" applyNumberFormat="1" applyFont="1" applyFill="1" applyBorder="1" applyAlignment="1" quotePrefix="1">
      <alignment horizontal="center"/>
      <protection/>
    </xf>
    <xf numFmtId="0" fontId="73" fillId="0" borderId="87" xfId="59" applyFont="1" applyBorder="1" applyAlignment="1">
      <alignment horizontal="center"/>
      <protection/>
    </xf>
    <xf numFmtId="0" fontId="72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4" fillId="0" borderId="88" xfId="59" applyFont="1" applyBorder="1" applyAlignment="1">
      <alignment horizontal="center"/>
      <protection/>
    </xf>
    <xf numFmtId="0" fontId="73" fillId="0" borderId="88" xfId="59" applyFont="1" applyBorder="1" applyAlignment="1" quotePrefix="1">
      <alignment horizontal="center"/>
      <protection/>
    </xf>
    <xf numFmtId="0" fontId="73" fillId="0" borderId="88" xfId="59" applyFont="1" applyFill="1" applyBorder="1" applyAlignment="1" quotePrefix="1">
      <alignment horizontal="center"/>
      <protection/>
    </xf>
    <xf numFmtId="0" fontId="72" fillId="0" borderId="88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72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1" fontId="72" fillId="24" borderId="0" xfId="59" applyNumberFormat="1" applyFont="1" applyFill="1" applyBorder="1" applyAlignment="1" quotePrefix="1">
      <alignment horizontal="center"/>
      <protection/>
    </xf>
    <xf numFmtId="0" fontId="74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2" fillId="0" borderId="87" xfId="59" applyNumberFormat="1" applyFont="1" applyFill="1" applyBorder="1" applyAlignment="1" quotePrefix="1">
      <alignment horizontal="center"/>
      <protection/>
    </xf>
    <xf numFmtId="0" fontId="74" fillId="0" borderId="87" xfId="59" applyFont="1" applyFill="1" applyBorder="1" applyAlignment="1">
      <alignment horizontal="center"/>
      <protection/>
    </xf>
    <xf numFmtId="0" fontId="76" fillId="20" borderId="91" xfId="59" applyFont="1" applyFill="1" applyBorder="1" applyAlignment="1">
      <alignment horizontal="center"/>
      <protection/>
    </xf>
    <xf numFmtId="0" fontId="77" fillId="20" borderId="88" xfId="59" applyNumberFormat="1" applyFont="1" applyFill="1" applyBorder="1" applyAlignment="1" quotePrefix="1">
      <alignment horizontal="center"/>
      <protection/>
    </xf>
    <xf numFmtId="0" fontId="73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3" fillId="0" borderId="92" xfId="59" applyFont="1" applyFill="1" applyBorder="1" applyAlignment="1">
      <alignment horizontal="center"/>
      <protection/>
    </xf>
    <xf numFmtId="0" fontId="72" fillId="0" borderId="92" xfId="59" applyNumberFormat="1" applyFont="1" applyFill="1" applyBorder="1" applyAlignment="1" quotePrefix="1">
      <alignment horizontal="center"/>
      <protection/>
    </xf>
    <xf numFmtId="191" fontId="72" fillId="0" borderId="89" xfId="59" applyNumberFormat="1" applyFont="1" applyFill="1" applyBorder="1" applyAlignment="1" quotePrefix="1">
      <alignment horizontal="center"/>
      <protection/>
    </xf>
    <xf numFmtId="0" fontId="73" fillId="24" borderId="89" xfId="59" applyFont="1" applyFill="1" applyBorder="1" applyAlignment="1">
      <alignment horizontal="center"/>
      <protection/>
    </xf>
    <xf numFmtId="0" fontId="72" fillId="24" borderId="89" xfId="59" applyNumberFormat="1" applyFont="1" applyFill="1" applyBorder="1" applyAlignment="1" quotePrefix="1">
      <alignment horizontal="center"/>
      <protection/>
    </xf>
    <xf numFmtId="0" fontId="74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7" fillId="24" borderId="0" xfId="64" applyFont="1" applyFill="1">
      <alignment/>
      <protection/>
    </xf>
    <xf numFmtId="0" fontId="66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9" fillId="4" borderId="82" xfId="57" applyFont="1" applyFill="1" applyBorder="1" applyAlignment="1">
      <alignment horizontal="center" vertical="center"/>
      <protection/>
    </xf>
    <xf numFmtId="0" fontId="70" fillId="4" borderId="82" xfId="57" applyFont="1" applyFill="1" applyBorder="1" applyAlignment="1">
      <alignment horizontal="center" vertical="center" wrapText="1"/>
      <protection/>
    </xf>
    <xf numFmtId="190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2" fontId="80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2" fontId="80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2" fontId="80" fillId="24" borderId="89" xfId="57" applyNumberFormat="1" applyFont="1" applyFill="1" applyBorder="1" applyAlignment="1">
      <alignment horizontal="center"/>
      <protection/>
    </xf>
    <xf numFmtId="0" fontId="63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1" fillId="33" borderId="0" xfId="0" applyNumberFormat="1" applyFont="1" applyFill="1" applyBorder="1" applyAlignment="1" applyProtection="1" quotePrefix="1">
      <alignment horizontal="center"/>
      <protection/>
    </xf>
    <xf numFmtId="193" fontId="122" fillId="33" borderId="0" xfId="0" applyNumberFormat="1" applyFont="1" applyFill="1" applyBorder="1" applyAlignment="1" applyProtection="1" quotePrefix="1">
      <alignment horizontal="center"/>
      <protection/>
    </xf>
    <xf numFmtId="176" fontId="123" fillId="34" borderId="0" xfId="0" applyNumberFormat="1" applyFont="1" applyFill="1" applyBorder="1" applyAlignment="1" applyProtection="1" quotePrefix="1">
      <alignment horizontal="center"/>
      <protection/>
    </xf>
    <xf numFmtId="0" fontId="124" fillId="34" borderId="0" xfId="61" applyFont="1" applyFill="1" applyBorder="1" applyAlignment="1" applyProtection="1">
      <alignment horizontal="center"/>
      <protection/>
    </xf>
    <xf numFmtId="193" fontId="124" fillId="34" borderId="0" xfId="61" applyNumberFormat="1" applyFont="1" applyFill="1" applyBorder="1" applyAlignment="1" applyProtection="1">
      <alignment horizontal="center"/>
      <protection/>
    </xf>
    <xf numFmtId="176" fontId="124" fillId="34" borderId="0" xfId="61" applyNumberFormat="1" applyFont="1" applyFill="1" applyBorder="1" applyAlignment="1" applyProtection="1">
      <alignment horizontal="center"/>
      <protection/>
    </xf>
    <xf numFmtId="178" fontId="44" fillId="23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25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26" fillId="23" borderId="12" xfId="0" applyNumberFormat="1" applyFont="1" applyFill="1" applyBorder="1" applyAlignment="1" applyProtection="1">
      <alignment horizontal="center"/>
      <protection locked="0"/>
    </xf>
    <xf numFmtId="178" fontId="127" fillId="23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59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3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3" borderId="97" xfId="0" applyNumberFormat="1" applyFont="1" applyFill="1" applyBorder="1" applyAlignment="1" applyProtection="1">
      <alignment/>
      <protection/>
    </xf>
    <xf numFmtId="176" fontId="128" fillId="24" borderId="0" xfId="0" applyNumberFormat="1" applyFont="1" applyFill="1" applyAlignment="1" applyProtection="1">
      <alignment/>
      <protection/>
    </xf>
    <xf numFmtId="0" fontId="92" fillId="24" borderId="0" xfId="65" applyFont="1" applyFill="1" applyBorder="1">
      <alignment/>
      <protection/>
    </xf>
    <xf numFmtId="0" fontId="37" fillId="27" borderId="0" xfId="65" applyFont="1" applyFill="1" applyBorder="1">
      <alignment/>
      <protection/>
    </xf>
    <xf numFmtId="0" fontId="37" fillId="27" borderId="98" xfId="65" applyFont="1" applyFill="1" applyBorder="1">
      <alignment/>
      <protection/>
    </xf>
    <xf numFmtId="0" fontId="37" fillId="27" borderId="24" xfId="65" applyFont="1" applyFill="1" applyBorder="1">
      <alignment/>
      <protection/>
    </xf>
    <xf numFmtId="0" fontId="37" fillId="27" borderId="32" xfId="65" applyFont="1" applyFill="1" applyBorder="1">
      <alignment/>
      <protection/>
    </xf>
    <xf numFmtId="0" fontId="94" fillId="24" borderId="0" xfId="65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0" borderId="0" xfId="66" applyFont="1" applyFill="1">
      <alignment/>
      <protection/>
    </xf>
    <xf numFmtId="0" fontId="36" fillId="20" borderId="0" xfId="66" applyFont="1" applyFill="1" applyBorder="1" applyAlignment="1">
      <alignment vertical="center"/>
      <protection/>
    </xf>
    <xf numFmtId="181" fontId="5" fillId="24" borderId="15" xfId="66" applyNumberFormat="1" applyFont="1" applyFill="1" applyBorder="1" applyAlignment="1">
      <alignment horizontal="right"/>
      <protection/>
    </xf>
    <xf numFmtId="0" fontId="54" fillId="24" borderId="0" xfId="65" applyFont="1" applyFill="1" applyBorder="1">
      <alignment/>
      <protection/>
    </xf>
    <xf numFmtId="0" fontId="37" fillId="35" borderId="21" xfId="65" applyFont="1" applyFill="1" applyBorder="1">
      <alignment/>
      <protection/>
    </xf>
    <xf numFmtId="0" fontId="37" fillId="35" borderId="99" xfId="65" applyFont="1" applyFill="1" applyBorder="1">
      <alignment/>
      <protection/>
    </xf>
    <xf numFmtId="0" fontId="37" fillId="35" borderId="0" xfId="65" applyFont="1" applyFill="1" applyBorder="1">
      <alignment/>
      <protection/>
    </xf>
    <xf numFmtId="0" fontId="37" fillId="35" borderId="98" xfId="65" applyFont="1" applyFill="1" applyBorder="1">
      <alignment/>
      <protection/>
    </xf>
    <xf numFmtId="0" fontId="37" fillId="35" borderId="24" xfId="65" applyFont="1" applyFill="1" applyBorder="1">
      <alignment/>
      <protection/>
    </xf>
    <xf numFmtId="0" fontId="37" fillId="35" borderId="32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0" fontId="37" fillId="32" borderId="0" xfId="65" applyFont="1" applyFill="1" applyBorder="1">
      <alignment/>
      <protection/>
    </xf>
    <xf numFmtId="188" fontId="1" fillId="24" borderId="100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1" xfId="0" applyNumberFormat="1" applyFont="1" applyFill="1" applyBorder="1" applyAlignment="1" applyProtection="1">
      <alignment horizontal="center"/>
      <protection/>
    </xf>
    <xf numFmtId="176" fontId="1" fillId="24" borderId="101" xfId="0" applyNumberFormat="1" applyFont="1" applyFill="1" applyBorder="1" applyAlignment="1" applyProtection="1">
      <alignment/>
      <protection locked="0"/>
    </xf>
    <xf numFmtId="176" fontId="1" fillId="30" borderId="101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59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2" xfId="0" applyNumberFormat="1" applyFont="1" applyFill="1" applyBorder="1" applyAlignment="1" applyProtection="1">
      <alignment/>
      <protection/>
    </xf>
    <xf numFmtId="176" fontId="1" fillId="24" borderId="103" xfId="0" applyNumberFormat="1" applyFont="1" applyFill="1" applyBorder="1" applyAlignment="1" applyProtection="1">
      <alignment/>
      <protection/>
    </xf>
    <xf numFmtId="176" fontId="1" fillId="24" borderId="104" xfId="0" applyNumberFormat="1" applyFont="1" applyFill="1" applyBorder="1" applyAlignment="1" applyProtection="1">
      <alignment/>
      <protection/>
    </xf>
    <xf numFmtId="176" fontId="59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5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29" fillId="36" borderId="0" xfId="65" applyFont="1" applyFill="1" applyBorder="1">
      <alignment/>
      <protection/>
    </xf>
    <xf numFmtId="0" fontId="38" fillId="27" borderId="106" xfId="65" applyFont="1" applyFill="1" applyBorder="1">
      <alignment/>
      <protection/>
    </xf>
    <xf numFmtId="0" fontId="38" fillId="27" borderId="107" xfId="65" applyFont="1" applyFill="1" applyBorder="1">
      <alignment/>
      <protection/>
    </xf>
    <xf numFmtId="0" fontId="129" fillId="34" borderId="0" xfId="65" applyFont="1" applyFill="1" applyBorder="1">
      <alignment/>
      <protection/>
    </xf>
    <xf numFmtId="0" fontId="130" fillId="34" borderId="0" xfId="65" applyFont="1" applyFill="1" applyBorder="1">
      <alignment/>
      <protection/>
    </xf>
    <xf numFmtId="0" fontId="54" fillId="35" borderId="106" xfId="65" applyFont="1" applyFill="1" applyBorder="1">
      <alignment/>
      <protection/>
    </xf>
    <xf numFmtId="181" fontId="5" fillId="32" borderId="15" xfId="65" applyNumberFormat="1" applyFont="1" applyFill="1" applyBorder="1" applyAlignment="1">
      <alignment horizontal="right"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6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99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7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99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7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6" xfId="65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0" fontId="107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35" borderId="108" xfId="65" applyFont="1" applyFill="1" applyBorder="1">
      <alignment/>
      <protection/>
    </xf>
    <xf numFmtId="0" fontId="7" fillId="35" borderId="21" xfId="65" applyFont="1" applyFill="1" applyBorder="1">
      <alignment/>
      <protection/>
    </xf>
    <xf numFmtId="0" fontId="7" fillId="35" borderId="99" xfId="65" applyFont="1" applyFill="1" applyBorder="1">
      <alignment/>
      <protection/>
    </xf>
    <xf numFmtId="0" fontId="7" fillId="35" borderId="106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0" fontId="7" fillId="35" borderId="98" xfId="65" applyFont="1" applyFill="1" applyBorder="1">
      <alignment/>
      <protection/>
    </xf>
    <xf numFmtId="0" fontId="7" fillId="35" borderId="107" xfId="65" applyFont="1" applyFill="1" applyBorder="1">
      <alignment/>
      <protection/>
    </xf>
    <xf numFmtId="0" fontId="7" fillId="35" borderId="24" xfId="65" applyFont="1" applyFill="1" applyBorder="1">
      <alignment/>
      <protection/>
    </xf>
    <xf numFmtId="0" fontId="7" fillId="35" borderId="32" xfId="65" applyFont="1" applyFill="1" applyBorder="1">
      <alignment/>
      <protection/>
    </xf>
    <xf numFmtId="0" fontId="54" fillId="24" borderId="0" xfId="62" applyFont="1" applyFill="1" applyBorder="1">
      <alignment/>
      <protection/>
    </xf>
    <xf numFmtId="0" fontId="7" fillId="24" borderId="16" xfId="65" applyFont="1" applyFill="1" applyBorder="1">
      <alignment/>
      <protection/>
    </xf>
    <xf numFmtId="0" fontId="7" fillId="35" borderId="106" xfId="65" applyFont="1" applyFill="1" applyBorder="1" quotePrefix="1">
      <alignment/>
      <protection/>
    </xf>
    <xf numFmtId="16" fontId="1" fillId="37" borderId="108" xfId="0" applyNumberFormat="1" applyFont="1" applyFill="1" applyBorder="1" applyAlignment="1" applyProtection="1" quotePrefix="1">
      <alignment/>
      <protection/>
    </xf>
    <xf numFmtId="16" fontId="1" fillId="37" borderId="106" xfId="0" applyNumberFormat="1" applyFont="1" applyFill="1" applyBorder="1" applyAlignment="1" applyProtection="1" quotePrefix="1">
      <alignment/>
      <protection/>
    </xf>
    <xf numFmtId="0" fontId="1" fillId="27" borderId="107" xfId="0" applyFont="1" applyFill="1" applyBorder="1" applyAlignment="1" applyProtection="1">
      <alignment/>
      <protection/>
    </xf>
    <xf numFmtId="0" fontId="1" fillId="37" borderId="108" xfId="0" applyFont="1" applyFill="1" applyBorder="1" applyAlignment="1" applyProtection="1" quotePrefix="1">
      <alignment/>
      <protection/>
    </xf>
    <xf numFmtId="0" fontId="1" fillId="37" borderId="106" xfId="0" applyFont="1" applyFill="1" applyBorder="1" applyAlignment="1" applyProtection="1" quotePrefix="1">
      <alignment/>
      <protection/>
    </xf>
    <xf numFmtId="176" fontId="131" fillId="27" borderId="21" xfId="0" applyNumberFormat="1" applyFont="1" applyFill="1" applyBorder="1" applyAlignment="1" applyProtection="1">
      <alignment/>
      <protection/>
    </xf>
    <xf numFmtId="176" fontId="131" fillId="27" borderId="99" xfId="0" applyNumberFormat="1" applyFont="1" applyFill="1" applyBorder="1" applyAlignment="1" applyProtection="1">
      <alignment/>
      <protection/>
    </xf>
    <xf numFmtId="176" fontId="131" fillId="27" borderId="0" xfId="0" applyNumberFormat="1" applyFont="1" applyFill="1" applyBorder="1" applyAlignment="1" applyProtection="1">
      <alignment/>
      <protection/>
    </xf>
    <xf numFmtId="176" fontId="131" fillId="27" borderId="98" xfId="0" applyNumberFormat="1" applyFont="1" applyFill="1" applyBorder="1" applyAlignment="1" applyProtection="1">
      <alignment/>
      <protection/>
    </xf>
    <xf numFmtId="176" fontId="131" fillId="27" borderId="24" xfId="0" applyNumberFormat="1" applyFont="1" applyFill="1" applyBorder="1" applyAlignment="1" applyProtection="1">
      <alignment/>
      <protection/>
    </xf>
    <xf numFmtId="176" fontId="131" fillId="27" borderId="32" xfId="0" applyNumberFormat="1" applyFont="1" applyFill="1" applyBorder="1" applyAlignment="1" applyProtection="1">
      <alignment/>
      <protection/>
    </xf>
    <xf numFmtId="0" fontId="1" fillId="37" borderId="99" xfId="0" applyFont="1" applyFill="1" applyBorder="1" applyAlignment="1" applyProtection="1">
      <alignment/>
      <protection/>
    </xf>
    <xf numFmtId="0" fontId="1" fillId="37" borderId="98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0" fontId="108" fillId="27" borderId="108" xfId="0" applyFont="1" applyFill="1" applyBorder="1" applyAlignment="1" applyProtection="1">
      <alignment/>
      <protection/>
    </xf>
    <xf numFmtId="0" fontId="108" fillId="27" borderId="106" xfId="0" applyFont="1" applyFill="1" applyBorder="1" applyAlignment="1" applyProtection="1">
      <alignment/>
      <protection/>
    </xf>
    <xf numFmtId="0" fontId="108" fillId="27" borderId="107" xfId="0" applyFont="1" applyFill="1" applyBorder="1" applyAlignment="1" applyProtection="1">
      <alignment/>
      <protection/>
    </xf>
    <xf numFmtId="0" fontId="41" fillId="22" borderId="109" xfId="62" applyFont="1" applyFill="1" applyBorder="1" applyAlignment="1">
      <alignment horizontal="center" wrapText="1"/>
      <protection/>
    </xf>
    <xf numFmtId="0" fontId="41" fillId="22" borderId="110" xfId="62" applyFont="1" applyFill="1" applyBorder="1" applyAlignment="1">
      <alignment horizontal="center" wrapText="1"/>
      <protection/>
    </xf>
    <xf numFmtId="0" fontId="41" fillId="22" borderId="111" xfId="62" applyFont="1" applyFill="1" applyBorder="1" applyAlignment="1">
      <alignment horizontal="center" wrapText="1"/>
      <protection/>
    </xf>
    <xf numFmtId="199" fontId="132" fillId="38" borderId="112" xfId="58" applyNumberFormat="1" applyFont="1" applyFill="1" applyBorder="1" applyAlignment="1">
      <alignment horizontal="center"/>
      <protection/>
    </xf>
    <xf numFmtId="199" fontId="132" fillId="38" borderId="113" xfId="58" applyNumberFormat="1" applyFont="1" applyFill="1" applyBorder="1" applyAlignment="1">
      <alignment horizontal="center"/>
      <protection/>
    </xf>
    <xf numFmtId="179" fontId="7" fillId="24" borderId="0" xfId="61" applyNumberFormat="1" applyFont="1" applyFill="1" applyBorder="1" applyAlignment="1" applyProtection="1">
      <alignment horizontal="left"/>
      <protection/>
    </xf>
    <xf numFmtId="176" fontId="127" fillId="23" borderId="105" xfId="0" applyNumberFormat="1" applyFont="1" applyFill="1" applyBorder="1" applyAlignment="1" applyProtection="1">
      <alignment horizontal="center" vertical="center"/>
      <protection locked="0"/>
    </xf>
    <xf numFmtId="0" fontId="133" fillId="0" borderId="46" xfId="0" applyFont="1" applyBorder="1" applyAlignment="1" applyProtection="1">
      <alignment horizontal="center" vertical="center"/>
      <protection locked="0"/>
    </xf>
    <xf numFmtId="176" fontId="46" fillId="17" borderId="0" xfId="0" applyNumberFormat="1" applyFont="1" applyFill="1" applyBorder="1" applyAlignment="1" applyProtection="1">
      <alignment horizontal="center"/>
      <protection/>
    </xf>
    <xf numFmtId="176" fontId="43" fillId="27" borderId="114" xfId="0" applyNumberFormat="1" applyFont="1" applyFill="1" applyBorder="1" applyAlignment="1" applyProtection="1">
      <alignment horizontal="center" vertical="center" wrapText="1"/>
      <protection/>
    </xf>
    <xf numFmtId="176" fontId="43" fillId="27" borderId="115" xfId="0" applyNumberFormat="1" applyFont="1" applyFill="1" applyBorder="1" applyAlignment="1" applyProtection="1">
      <alignment horizontal="center" vertical="center" wrapText="1"/>
      <protection/>
    </xf>
    <xf numFmtId="176" fontId="4" fillId="26" borderId="116" xfId="0" applyNumberFormat="1" applyFont="1" applyFill="1" applyBorder="1" applyAlignment="1" applyProtection="1">
      <alignment horizontal="center" vertical="center" wrapText="1"/>
      <protection/>
    </xf>
    <xf numFmtId="176" fontId="4" fillId="26" borderId="115" xfId="0" applyNumberFormat="1" applyFont="1" applyFill="1" applyBorder="1" applyAlignment="1" applyProtection="1">
      <alignment horizontal="center" vertical="center" wrapText="1"/>
      <protection/>
    </xf>
    <xf numFmtId="176" fontId="3" fillId="28" borderId="116" xfId="0" applyNumberFormat="1" applyFont="1" applyFill="1" applyBorder="1" applyAlignment="1" applyProtection="1">
      <alignment horizontal="center" vertical="center" wrapText="1"/>
      <protection/>
    </xf>
    <xf numFmtId="176" fontId="3" fillId="28" borderId="115" xfId="0" applyNumberFormat="1" applyFont="1" applyFill="1" applyBorder="1" applyAlignment="1" applyProtection="1">
      <alignment horizontal="center" vertical="center" wrapText="1"/>
      <protection/>
    </xf>
    <xf numFmtId="176" fontId="46" fillId="17" borderId="0" xfId="0" applyNumberFormat="1" applyFont="1" applyFill="1" applyAlignment="1" applyProtection="1">
      <alignment horizontal="center"/>
      <protection/>
    </xf>
    <xf numFmtId="1" fontId="134" fillId="27" borderId="105" xfId="57" applyNumberFormat="1" applyFont="1" applyFill="1" applyBorder="1" applyAlignment="1" applyProtection="1">
      <alignment horizontal="center" vertical="center"/>
      <protection locked="0"/>
    </xf>
    <xf numFmtId="1" fontId="134" fillId="27" borderId="46" xfId="57" applyNumberFormat="1" applyFont="1" applyFill="1" applyBorder="1" applyAlignment="1" applyProtection="1">
      <alignment horizontal="center" vertical="center"/>
      <protection locked="0"/>
    </xf>
    <xf numFmtId="0" fontId="125" fillId="32" borderId="0" xfId="0" applyFont="1" applyFill="1" applyAlignment="1">
      <alignment horizontal="right" vertical="center" wrapText="1"/>
    </xf>
    <xf numFmtId="0" fontId="125" fillId="32" borderId="98" xfId="0" applyFont="1" applyFill="1" applyBorder="1" applyAlignment="1">
      <alignment horizontal="right" vertical="center" wrapText="1"/>
    </xf>
    <xf numFmtId="176" fontId="3" fillId="29" borderId="117" xfId="0" applyNumberFormat="1" applyFont="1" applyFill="1" applyBorder="1" applyAlignment="1" applyProtection="1">
      <alignment horizontal="center" vertical="center" wrapText="1"/>
      <protection/>
    </xf>
    <xf numFmtId="176" fontId="3" fillId="29" borderId="118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20" fillId="23" borderId="105" xfId="0" applyNumberFormat="1" applyFont="1" applyFill="1" applyBorder="1" applyAlignment="1" applyProtection="1">
      <alignment horizontal="center"/>
      <protection locked="0"/>
    </xf>
    <xf numFmtId="176" fontId="120" fillId="23" borderId="45" xfId="0" applyNumberFormat="1" applyFont="1" applyFill="1" applyBorder="1" applyAlignment="1" applyProtection="1">
      <alignment horizontal="center"/>
      <protection locked="0"/>
    </xf>
    <xf numFmtId="176" fontId="120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anova\AppData\Local\Temp\Rar$DIa0.752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5" customWidth="1"/>
    <col min="3" max="3" width="4.57421875" style="45" customWidth="1"/>
    <col min="4" max="4" width="5.28125" style="45" customWidth="1"/>
    <col min="5" max="5" width="9.140625" style="45" customWidth="1"/>
    <col min="6" max="6" width="10.00390625" style="45" customWidth="1"/>
    <col min="7" max="7" width="10.140625" style="45" customWidth="1"/>
    <col min="8" max="8" width="12.140625" style="45" customWidth="1"/>
    <col min="9" max="9" width="10.57421875" style="45" customWidth="1"/>
    <col min="10" max="10" width="24.140625" style="45" customWidth="1"/>
    <col min="11" max="11" width="23.7109375" style="45" customWidth="1"/>
    <col min="12" max="12" width="7.57421875" style="45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3" t="s">
        <v>503</v>
      </c>
      <c r="D2" s="404"/>
      <c r="E2" s="404"/>
      <c r="F2" s="404"/>
      <c r="G2" s="404"/>
      <c r="H2" s="404"/>
      <c r="I2" s="404"/>
      <c r="J2" s="404"/>
      <c r="K2" s="404"/>
      <c r="L2" s="405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" customHeight="1">
      <c r="B4" s="23"/>
      <c r="C4" s="30"/>
      <c r="D4" s="31"/>
      <c r="E4" s="31"/>
      <c r="F4" s="31"/>
      <c r="G4" s="31"/>
      <c r="H4" s="31"/>
      <c r="I4" s="31"/>
      <c r="J4" s="31"/>
      <c r="K4" s="406">
        <f>+'Intragov-Payment-2018'!H10</f>
        <v>2018</v>
      </c>
      <c r="L4" s="407"/>
    </row>
    <row r="5" spans="2:12" ht="6" customHeight="1">
      <c r="B5" s="23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ht="15.75">
      <c r="B6" s="23"/>
      <c r="C6" s="33" t="s">
        <v>15</v>
      </c>
      <c r="D6" s="91" t="s">
        <v>419</v>
      </c>
      <c r="E6" s="92"/>
      <c r="F6" s="93"/>
      <c r="G6" s="37"/>
      <c r="H6" s="37"/>
      <c r="I6" s="37"/>
      <c r="J6" s="37"/>
      <c r="K6" s="37"/>
      <c r="L6" s="84"/>
    </row>
    <row r="7" spans="2:12" ht="5.25" customHeight="1">
      <c r="B7" s="23"/>
      <c r="C7" s="33"/>
      <c r="D7" s="90"/>
      <c r="E7" s="31"/>
      <c r="F7" s="37"/>
      <c r="G7" s="37"/>
      <c r="H7" s="37"/>
      <c r="I7" s="37"/>
      <c r="J7" s="37"/>
      <c r="K7" s="37"/>
      <c r="L7" s="84"/>
    </row>
    <row r="8" spans="2:12" s="45" customFormat="1" ht="15.75" customHeight="1">
      <c r="B8" s="331"/>
      <c r="C8" s="33"/>
      <c r="D8" s="274" t="s">
        <v>421</v>
      </c>
      <c r="E8" s="31"/>
      <c r="F8" s="31"/>
      <c r="G8" s="31"/>
      <c r="H8" s="31"/>
      <c r="I8" s="31"/>
      <c r="J8" s="31"/>
      <c r="K8" s="31"/>
      <c r="L8" s="32"/>
    </row>
    <row r="9" spans="2:12" s="45" customFormat="1" ht="15.75">
      <c r="B9" s="331"/>
      <c r="C9" s="33">
        <v>1</v>
      </c>
      <c r="D9" s="31" t="s">
        <v>512</v>
      </c>
      <c r="E9" s="31"/>
      <c r="F9" s="31"/>
      <c r="G9" s="31"/>
      <c r="H9" s="31"/>
      <c r="I9" s="31"/>
      <c r="J9" s="31"/>
      <c r="K9" s="31"/>
      <c r="L9" s="32"/>
    </row>
    <row r="10" spans="2:12" s="45" customFormat="1" ht="15.75">
      <c r="B10" s="331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5" customFormat="1" ht="15.75">
      <c r="B11" s="331"/>
      <c r="C11" s="46"/>
      <c r="D11" s="47" t="s">
        <v>513</v>
      </c>
      <c r="E11" s="47"/>
      <c r="F11" s="47"/>
      <c r="G11" s="47"/>
      <c r="H11" s="47"/>
      <c r="I11" s="47"/>
      <c r="J11" s="47"/>
      <c r="K11" s="47"/>
      <c r="L11" s="48"/>
    </row>
    <row r="12" spans="2:12" s="45" customFormat="1" ht="15.75">
      <c r="B12" s="331"/>
      <c r="C12" s="49"/>
      <c r="D12" s="50" t="s">
        <v>514</v>
      </c>
      <c r="E12" s="50"/>
      <c r="F12" s="50"/>
      <c r="G12" s="50"/>
      <c r="H12" s="50"/>
      <c r="I12" s="50"/>
      <c r="J12" s="50"/>
      <c r="K12" s="50"/>
      <c r="L12" s="51"/>
    </row>
    <row r="13" spans="2:12" s="45" customFormat="1" ht="15.75">
      <c r="B13" s="331"/>
      <c r="C13" s="49"/>
      <c r="D13" s="50" t="s">
        <v>515</v>
      </c>
      <c r="E13" s="50"/>
      <c r="F13" s="50"/>
      <c r="G13" s="50"/>
      <c r="H13" s="50"/>
      <c r="I13" s="50"/>
      <c r="J13" s="50"/>
      <c r="K13" s="50"/>
      <c r="L13" s="51"/>
    </row>
    <row r="14" spans="2:12" s="45" customFormat="1" ht="15.75">
      <c r="B14" s="331"/>
      <c r="C14" s="52"/>
      <c r="D14" s="53" t="s">
        <v>516</v>
      </c>
      <c r="E14" s="53"/>
      <c r="F14" s="53"/>
      <c r="G14" s="53"/>
      <c r="H14" s="53"/>
      <c r="I14" s="53"/>
      <c r="J14" s="53"/>
      <c r="K14" s="53"/>
      <c r="L14" s="54"/>
    </row>
    <row r="15" spans="2:12" s="45" customFormat="1" ht="15.75">
      <c r="B15" s="331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2" customFormat="1" ht="15.75">
      <c r="B16" s="331"/>
      <c r="C16" s="36">
        <v>3</v>
      </c>
      <c r="D16" s="333" t="s">
        <v>517</v>
      </c>
      <c r="E16" s="38"/>
      <c r="F16" s="38"/>
      <c r="G16" s="38"/>
      <c r="H16" s="38"/>
      <c r="I16" s="38"/>
      <c r="J16" s="38"/>
      <c r="K16" s="38"/>
      <c r="L16" s="39"/>
    </row>
    <row r="17" spans="2:12" s="332" customFormat="1" ht="15.75">
      <c r="B17" s="331"/>
      <c r="C17" s="36">
        <v>4</v>
      </c>
      <c r="D17" s="333" t="s">
        <v>518</v>
      </c>
      <c r="E17" s="38"/>
      <c r="F17" s="38"/>
      <c r="G17" s="38"/>
      <c r="H17" s="38"/>
      <c r="I17" s="38"/>
      <c r="J17" s="38"/>
      <c r="K17" s="38"/>
      <c r="L17" s="39"/>
    </row>
    <row r="18" spans="2:12" s="332" customFormat="1" ht="15.75">
      <c r="B18" s="331"/>
      <c r="C18" s="36">
        <v>5</v>
      </c>
      <c r="D18" s="333" t="s">
        <v>519</v>
      </c>
      <c r="E18" s="38"/>
      <c r="F18" s="38"/>
      <c r="G18" s="38"/>
      <c r="H18" s="38"/>
      <c r="I18" s="38"/>
      <c r="J18" s="38"/>
      <c r="K18" s="38"/>
      <c r="L18" s="39"/>
    </row>
    <row r="19" spans="2:12" s="332" customFormat="1" ht="15.75">
      <c r="B19" s="331"/>
      <c r="C19" s="36">
        <v>6</v>
      </c>
      <c r="D19" s="38" t="s">
        <v>520</v>
      </c>
      <c r="E19" s="38"/>
      <c r="F19" s="38"/>
      <c r="G19" s="38"/>
      <c r="H19" s="38"/>
      <c r="I19" s="38"/>
      <c r="J19" s="38"/>
      <c r="K19" s="38"/>
      <c r="L19" s="39"/>
    </row>
    <row r="20" spans="2:12" s="332" customFormat="1" ht="15.75">
      <c r="B20" s="331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5" customFormat="1" ht="15.75">
      <c r="B21" s="331"/>
      <c r="C21" s="33">
        <v>7</v>
      </c>
      <c r="D21" s="31" t="s">
        <v>502</v>
      </c>
      <c r="E21" s="31"/>
      <c r="F21" s="31"/>
      <c r="G21" s="31"/>
      <c r="H21" s="31"/>
      <c r="I21" s="31"/>
      <c r="J21" s="31"/>
      <c r="K21" s="31"/>
      <c r="L21" s="32"/>
    </row>
    <row r="22" spans="2:12" s="45" customFormat="1" ht="15.75">
      <c r="B22" s="331"/>
      <c r="C22" s="33"/>
      <c r="D22" s="31" t="s">
        <v>504</v>
      </c>
      <c r="E22" s="31"/>
      <c r="F22" s="31"/>
      <c r="G22" s="31"/>
      <c r="H22" s="31"/>
      <c r="I22" s="31"/>
      <c r="J22" s="31"/>
      <c r="K22" s="31"/>
      <c r="L22" s="32"/>
    </row>
    <row r="23" spans="2:12" s="45" customFormat="1" ht="15.75">
      <c r="B23" s="331"/>
      <c r="C23" s="33"/>
      <c r="D23" s="31" t="s">
        <v>521</v>
      </c>
      <c r="E23" s="31"/>
      <c r="F23" s="31"/>
      <c r="G23" s="31"/>
      <c r="H23" s="31"/>
      <c r="I23" s="31"/>
      <c r="J23" s="31"/>
      <c r="K23" s="31"/>
      <c r="L23" s="32"/>
    </row>
    <row r="24" spans="2:12" s="45" customFormat="1" ht="15.75">
      <c r="B24" s="331"/>
      <c r="C24" s="33">
        <v>8</v>
      </c>
      <c r="D24" s="334" t="s">
        <v>522</v>
      </c>
      <c r="E24" s="31"/>
      <c r="F24" s="31"/>
      <c r="G24" s="31"/>
      <c r="H24" s="31"/>
      <c r="I24" s="31"/>
      <c r="J24" s="31"/>
      <c r="K24" s="31"/>
      <c r="L24" s="32"/>
    </row>
    <row r="25" spans="2:12" s="45" customFormat="1" ht="15.75">
      <c r="B25" s="331"/>
      <c r="C25" s="33">
        <v>9</v>
      </c>
      <c r="D25" s="31" t="s">
        <v>416</v>
      </c>
      <c r="E25" s="31"/>
      <c r="F25" s="31"/>
      <c r="G25" s="31"/>
      <c r="H25" s="31"/>
      <c r="I25" s="31"/>
      <c r="J25" s="31"/>
      <c r="K25" s="31"/>
      <c r="L25" s="32"/>
    </row>
    <row r="26" spans="2:12" s="45" customFormat="1" ht="15.75">
      <c r="B26" s="331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5" customFormat="1" ht="7.5" customHeight="1">
      <c r="B27" s="331"/>
      <c r="C27" s="33"/>
      <c r="D27" s="90"/>
      <c r="E27" s="31"/>
      <c r="F27" s="31"/>
      <c r="G27" s="31"/>
      <c r="H27" s="31"/>
      <c r="I27" s="31"/>
      <c r="J27" s="31"/>
      <c r="K27" s="31"/>
      <c r="L27" s="32"/>
    </row>
    <row r="28" spans="2:12" s="45" customFormat="1" ht="15.75" customHeight="1">
      <c r="B28" s="331"/>
      <c r="C28" s="33"/>
      <c r="D28" s="274" t="s">
        <v>422</v>
      </c>
      <c r="E28" s="31"/>
      <c r="F28" s="31"/>
      <c r="G28" s="31"/>
      <c r="H28" s="31"/>
      <c r="I28" s="31"/>
      <c r="J28" s="31"/>
      <c r="K28" s="31"/>
      <c r="L28" s="32"/>
    </row>
    <row r="29" spans="2:12" s="45" customFormat="1" ht="15.75">
      <c r="B29" s="331"/>
      <c r="C29" s="33">
        <v>10</v>
      </c>
      <c r="D29" s="31" t="s">
        <v>523</v>
      </c>
      <c r="E29" s="31"/>
      <c r="F29" s="31"/>
      <c r="G29" s="31"/>
      <c r="H29" s="31"/>
      <c r="I29" s="31"/>
      <c r="J29" s="31"/>
      <c r="K29" s="31"/>
      <c r="L29" s="32"/>
    </row>
    <row r="30" spans="2:12" s="45" customFormat="1" ht="15.75">
      <c r="B30" s="331"/>
      <c r="C30" s="33">
        <f>1+C29</f>
        <v>11</v>
      </c>
      <c r="D30" s="31" t="s">
        <v>524</v>
      </c>
      <c r="E30" s="31"/>
      <c r="F30" s="31"/>
      <c r="G30" s="31"/>
      <c r="H30" s="31"/>
      <c r="I30" s="31"/>
      <c r="J30" s="31"/>
      <c r="K30" s="31"/>
      <c r="L30" s="32"/>
    </row>
    <row r="31" spans="2:12" s="45" customFormat="1" ht="15.75">
      <c r="B31" s="331"/>
      <c r="C31" s="33"/>
      <c r="D31" s="335" t="s">
        <v>525</v>
      </c>
      <c r="E31" s="31"/>
      <c r="F31" s="31"/>
      <c r="G31" s="31"/>
      <c r="H31" s="31"/>
      <c r="I31" s="31"/>
      <c r="J31" s="31"/>
      <c r="K31" s="31"/>
      <c r="L31" s="32"/>
    </row>
    <row r="32" spans="2:12" s="45" customFormat="1" ht="15.75">
      <c r="B32" s="331"/>
      <c r="C32" s="33"/>
      <c r="D32" s="31" t="s">
        <v>435</v>
      </c>
      <c r="E32" s="31"/>
      <c r="F32" s="31"/>
      <c r="G32" s="31"/>
      <c r="H32" s="31"/>
      <c r="I32" s="31"/>
      <c r="J32" s="31"/>
      <c r="K32" s="31"/>
      <c r="L32" s="32"/>
    </row>
    <row r="33" spans="2:12" s="45" customFormat="1" ht="15.75">
      <c r="B33" s="331"/>
      <c r="C33" s="33">
        <f>1+C30</f>
        <v>12</v>
      </c>
      <c r="D33" s="31" t="s">
        <v>526</v>
      </c>
      <c r="E33" s="31"/>
      <c r="F33" s="31"/>
      <c r="G33" s="31"/>
      <c r="H33" s="31"/>
      <c r="I33" s="31"/>
      <c r="J33" s="31"/>
      <c r="K33" s="31"/>
      <c r="L33" s="32"/>
    </row>
    <row r="34" spans="2:12" s="45" customFormat="1" ht="15.75">
      <c r="B34" s="331"/>
      <c r="C34" s="33"/>
      <c r="D34" s="31" t="s">
        <v>420</v>
      </c>
      <c r="E34" s="31"/>
      <c r="F34" s="31"/>
      <c r="G34" s="31"/>
      <c r="H34" s="31"/>
      <c r="I34" s="31"/>
      <c r="J34" s="31"/>
      <c r="K34" s="31"/>
      <c r="L34" s="32"/>
    </row>
    <row r="35" spans="2:12" s="45" customFormat="1" ht="15.75">
      <c r="B35" s="331"/>
      <c r="C35" s="33"/>
      <c r="D35" s="31" t="s">
        <v>527</v>
      </c>
      <c r="E35" s="31"/>
      <c r="F35" s="31"/>
      <c r="G35" s="31"/>
      <c r="H35" s="31"/>
      <c r="I35" s="31"/>
      <c r="J35" s="31"/>
      <c r="K35" s="31"/>
      <c r="L35" s="32"/>
    </row>
    <row r="36" spans="2:12" s="45" customFormat="1" ht="15.75">
      <c r="B36" s="331"/>
      <c r="C36" s="33">
        <f>1+C33</f>
        <v>13</v>
      </c>
      <c r="D36" s="31" t="s">
        <v>479</v>
      </c>
      <c r="E36" s="31"/>
      <c r="F36" s="31"/>
      <c r="G36" s="31"/>
      <c r="H36" s="31"/>
      <c r="I36" s="31"/>
      <c r="J36" s="31"/>
      <c r="K36" s="31"/>
      <c r="L36" s="32"/>
    </row>
    <row r="37" spans="2:12" s="45" customFormat="1" ht="15.75">
      <c r="B37" s="331"/>
      <c r="C37" s="33"/>
      <c r="D37" s="31" t="s">
        <v>528</v>
      </c>
      <c r="E37" s="31"/>
      <c r="F37" s="31"/>
      <c r="G37" s="31"/>
      <c r="H37" s="31"/>
      <c r="I37" s="31"/>
      <c r="J37" s="31"/>
      <c r="K37" s="31"/>
      <c r="L37" s="32"/>
    </row>
    <row r="38" spans="2:12" ht="15.75">
      <c r="B38" s="23"/>
      <c r="C38" s="33">
        <f>1+C36</f>
        <v>14</v>
      </c>
      <c r="D38" s="283" t="s">
        <v>529</v>
      </c>
      <c r="E38" s="34"/>
      <c r="F38" s="34"/>
      <c r="G38" s="34"/>
      <c r="H38" s="34"/>
      <c r="I38" s="34"/>
      <c r="J38" s="34"/>
      <c r="K38" s="34"/>
      <c r="L38" s="35"/>
    </row>
    <row r="39" spans="2:12" ht="3.75" customHeight="1">
      <c r="B39" s="23"/>
      <c r="C39" s="33"/>
      <c r="D39" s="37"/>
      <c r="E39" s="34"/>
      <c r="F39" s="34"/>
      <c r="G39" s="34"/>
      <c r="H39" s="34"/>
      <c r="I39" s="34"/>
      <c r="J39" s="34"/>
      <c r="K39" s="34"/>
      <c r="L39" s="35"/>
    </row>
    <row r="40" spans="2:12" ht="16.5" customHeight="1">
      <c r="B40" s="23"/>
      <c r="C40" s="33"/>
      <c r="D40" s="336" t="s">
        <v>530</v>
      </c>
      <c r="E40" s="337"/>
      <c r="F40" s="337"/>
      <c r="G40" s="337"/>
      <c r="H40" s="337"/>
      <c r="I40" s="337"/>
      <c r="J40" s="337"/>
      <c r="K40" s="338"/>
      <c r="L40" s="32"/>
    </row>
    <row r="41" spans="2:12" ht="16.5" customHeight="1">
      <c r="B41" s="23"/>
      <c r="C41" s="33"/>
      <c r="D41" s="339" t="s">
        <v>531</v>
      </c>
      <c r="E41" s="340"/>
      <c r="F41" s="340"/>
      <c r="G41" s="340"/>
      <c r="H41" s="340"/>
      <c r="I41" s="340"/>
      <c r="J41" s="340"/>
      <c r="K41" s="341"/>
      <c r="L41" s="32"/>
    </row>
    <row r="42" spans="2:12" ht="9" customHeight="1">
      <c r="B42" s="23"/>
      <c r="C42" s="33"/>
      <c r="D42" s="339"/>
      <c r="E42" s="340"/>
      <c r="F42" s="340"/>
      <c r="G42" s="340"/>
      <c r="H42" s="340"/>
      <c r="I42" s="340"/>
      <c r="J42" s="340"/>
      <c r="K42" s="341"/>
      <c r="L42" s="32"/>
    </row>
    <row r="43" spans="2:12" ht="16.5" customHeight="1">
      <c r="B43" s="23"/>
      <c r="C43" s="33"/>
      <c r="D43" s="339" t="s">
        <v>532</v>
      </c>
      <c r="E43" s="340"/>
      <c r="F43" s="340"/>
      <c r="G43" s="340"/>
      <c r="H43" s="340"/>
      <c r="I43" s="340"/>
      <c r="J43" s="340"/>
      <c r="K43" s="341"/>
      <c r="L43" s="32"/>
    </row>
    <row r="44" spans="2:12" ht="16.5" customHeight="1">
      <c r="B44" s="23"/>
      <c r="C44" s="33"/>
      <c r="D44" s="339" t="s">
        <v>533</v>
      </c>
      <c r="E44" s="340"/>
      <c r="F44" s="340"/>
      <c r="G44" s="340"/>
      <c r="H44" s="340"/>
      <c r="I44" s="340"/>
      <c r="J44" s="340"/>
      <c r="K44" s="341"/>
      <c r="L44" s="32"/>
    </row>
    <row r="45" spans="2:12" ht="9" customHeight="1">
      <c r="B45" s="23"/>
      <c r="C45" s="33"/>
      <c r="D45" s="339"/>
      <c r="E45" s="340"/>
      <c r="F45" s="340"/>
      <c r="G45" s="340"/>
      <c r="H45" s="340"/>
      <c r="I45" s="340"/>
      <c r="J45" s="340"/>
      <c r="K45" s="341"/>
      <c r="L45" s="32"/>
    </row>
    <row r="46" spans="2:12" ht="16.5" customHeight="1">
      <c r="B46" s="23"/>
      <c r="C46" s="33"/>
      <c r="D46" s="339" t="s">
        <v>534</v>
      </c>
      <c r="E46" s="340"/>
      <c r="F46" s="340"/>
      <c r="G46" s="340"/>
      <c r="H46" s="340"/>
      <c r="I46" s="340"/>
      <c r="J46" s="340"/>
      <c r="K46" s="341"/>
      <c r="L46" s="32"/>
    </row>
    <row r="47" spans="2:12" ht="16.5" customHeight="1">
      <c r="B47" s="23"/>
      <c r="C47" s="33"/>
      <c r="D47" s="339" t="s">
        <v>535</v>
      </c>
      <c r="E47" s="340"/>
      <c r="F47" s="340"/>
      <c r="G47" s="340"/>
      <c r="H47" s="340"/>
      <c r="I47" s="340"/>
      <c r="J47" s="340"/>
      <c r="K47" s="341"/>
      <c r="L47" s="32"/>
    </row>
    <row r="48" spans="2:12" ht="9" customHeight="1">
      <c r="B48" s="23"/>
      <c r="C48" s="33"/>
      <c r="D48" s="339"/>
      <c r="E48" s="340"/>
      <c r="F48" s="340"/>
      <c r="G48" s="340"/>
      <c r="H48" s="340"/>
      <c r="I48" s="340"/>
      <c r="J48" s="340"/>
      <c r="K48" s="341"/>
      <c r="L48" s="32"/>
    </row>
    <row r="49" spans="2:12" ht="16.5" customHeight="1">
      <c r="B49" s="23"/>
      <c r="C49" s="33"/>
      <c r="D49" s="339" t="s">
        <v>536</v>
      </c>
      <c r="E49" s="340"/>
      <c r="F49" s="340"/>
      <c r="G49" s="340"/>
      <c r="H49" s="340"/>
      <c r="I49" s="340"/>
      <c r="J49" s="340"/>
      <c r="K49" s="341"/>
      <c r="L49" s="32"/>
    </row>
    <row r="50" spans="2:12" ht="16.5" customHeight="1">
      <c r="B50" s="23"/>
      <c r="C50" s="33"/>
      <c r="D50" s="339" t="s">
        <v>537</v>
      </c>
      <c r="E50" s="340"/>
      <c r="F50" s="340"/>
      <c r="G50" s="340"/>
      <c r="H50" s="340"/>
      <c r="I50" s="340"/>
      <c r="J50" s="340"/>
      <c r="K50" s="341"/>
      <c r="L50" s="32"/>
    </row>
    <row r="51" spans="2:12" ht="16.5" customHeight="1">
      <c r="B51" s="23"/>
      <c r="C51" s="33"/>
      <c r="D51" s="339" t="s">
        <v>538</v>
      </c>
      <c r="E51" s="340"/>
      <c r="F51" s="340"/>
      <c r="G51" s="340"/>
      <c r="H51" s="340"/>
      <c r="I51" s="340"/>
      <c r="J51" s="340"/>
      <c r="K51" s="341"/>
      <c r="L51" s="32"/>
    </row>
    <row r="52" spans="2:12" ht="9" customHeight="1">
      <c r="B52" s="23"/>
      <c r="C52" s="33"/>
      <c r="D52" s="339"/>
      <c r="E52" s="340"/>
      <c r="F52" s="340"/>
      <c r="G52" s="340"/>
      <c r="H52" s="340"/>
      <c r="I52" s="340"/>
      <c r="J52" s="340"/>
      <c r="K52" s="341"/>
      <c r="L52" s="32"/>
    </row>
    <row r="53" spans="2:12" ht="16.5" customHeight="1">
      <c r="B53" s="23"/>
      <c r="C53" s="33"/>
      <c r="D53" s="339" t="s">
        <v>539</v>
      </c>
      <c r="E53" s="340"/>
      <c r="F53" s="340"/>
      <c r="G53" s="340"/>
      <c r="H53" s="340"/>
      <c r="I53" s="340"/>
      <c r="J53" s="340"/>
      <c r="K53" s="341"/>
      <c r="L53" s="32"/>
    </row>
    <row r="54" spans="2:12" ht="16.5" customHeight="1">
      <c r="B54" s="23"/>
      <c r="C54" s="33"/>
      <c r="D54" s="339" t="s">
        <v>540</v>
      </c>
      <c r="E54" s="340"/>
      <c r="F54" s="340"/>
      <c r="G54" s="340"/>
      <c r="H54" s="340"/>
      <c r="I54" s="340"/>
      <c r="J54" s="340"/>
      <c r="K54" s="341"/>
      <c r="L54" s="32"/>
    </row>
    <row r="55" spans="2:12" ht="9" customHeight="1">
      <c r="B55" s="23"/>
      <c r="C55" s="33"/>
      <c r="D55" s="339"/>
      <c r="E55" s="340"/>
      <c r="F55" s="340"/>
      <c r="G55" s="340"/>
      <c r="H55" s="340"/>
      <c r="I55" s="340"/>
      <c r="J55" s="340"/>
      <c r="K55" s="341"/>
      <c r="L55" s="32"/>
    </row>
    <row r="56" spans="2:12" ht="16.5" customHeight="1">
      <c r="B56" s="23"/>
      <c r="C56" s="33"/>
      <c r="D56" s="339" t="s">
        <v>541</v>
      </c>
      <c r="E56" s="340"/>
      <c r="F56" s="340"/>
      <c r="G56" s="340"/>
      <c r="H56" s="340"/>
      <c r="I56" s="340"/>
      <c r="J56" s="340"/>
      <c r="K56" s="341"/>
      <c r="L56" s="32"/>
    </row>
    <row r="57" spans="2:12" ht="16.5" customHeight="1">
      <c r="B57" s="23"/>
      <c r="C57" s="33"/>
      <c r="D57" s="339" t="s">
        <v>542</v>
      </c>
      <c r="E57" s="340"/>
      <c r="F57" s="340"/>
      <c r="G57" s="340"/>
      <c r="H57" s="340"/>
      <c r="I57" s="340"/>
      <c r="J57" s="340"/>
      <c r="K57" s="341"/>
      <c r="L57" s="32"/>
    </row>
    <row r="58" spans="2:12" ht="9" customHeight="1">
      <c r="B58" s="23"/>
      <c r="C58" s="33"/>
      <c r="D58" s="339"/>
      <c r="E58" s="340"/>
      <c r="F58" s="340"/>
      <c r="G58" s="340"/>
      <c r="H58" s="340"/>
      <c r="I58" s="340"/>
      <c r="J58" s="340"/>
      <c r="K58" s="341"/>
      <c r="L58" s="32"/>
    </row>
    <row r="59" spans="2:12" ht="16.5" customHeight="1">
      <c r="B59" s="23"/>
      <c r="C59" s="33"/>
      <c r="D59" s="339" t="s">
        <v>424</v>
      </c>
      <c r="E59" s="340"/>
      <c r="F59" s="340"/>
      <c r="G59" s="340"/>
      <c r="H59" s="340"/>
      <c r="I59" s="340"/>
      <c r="J59" s="340"/>
      <c r="K59" s="341"/>
      <c r="L59" s="32"/>
    </row>
    <row r="60" spans="2:12" ht="16.5" customHeight="1">
      <c r="B60" s="23"/>
      <c r="C60" s="33"/>
      <c r="D60" s="339" t="s">
        <v>425</v>
      </c>
      <c r="E60" s="340"/>
      <c r="F60" s="340"/>
      <c r="G60" s="340"/>
      <c r="H60" s="340"/>
      <c r="I60" s="340"/>
      <c r="J60" s="340"/>
      <c r="K60" s="341"/>
      <c r="L60" s="32"/>
    </row>
    <row r="61" spans="2:12" ht="9" customHeight="1">
      <c r="B61" s="23"/>
      <c r="C61" s="33"/>
      <c r="D61" s="339"/>
      <c r="E61" s="340"/>
      <c r="F61" s="340"/>
      <c r="G61" s="340"/>
      <c r="H61" s="340"/>
      <c r="I61" s="340"/>
      <c r="J61" s="340"/>
      <c r="K61" s="341"/>
      <c r="L61" s="32"/>
    </row>
    <row r="62" spans="2:12" ht="16.5" customHeight="1">
      <c r="B62" s="23"/>
      <c r="C62" s="33"/>
      <c r="D62" s="339" t="s">
        <v>543</v>
      </c>
      <c r="E62" s="340"/>
      <c r="F62" s="340"/>
      <c r="G62" s="340"/>
      <c r="H62" s="340"/>
      <c r="I62" s="340"/>
      <c r="J62" s="340"/>
      <c r="K62" s="341"/>
      <c r="L62" s="32"/>
    </row>
    <row r="63" spans="2:12" ht="16.5" customHeight="1">
      <c r="B63" s="23"/>
      <c r="C63" s="33"/>
      <c r="D63" s="339" t="s">
        <v>423</v>
      </c>
      <c r="E63" s="340"/>
      <c r="F63" s="340"/>
      <c r="G63" s="340"/>
      <c r="H63" s="340"/>
      <c r="I63" s="340"/>
      <c r="J63" s="340"/>
      <c r="K63" s="341"/>
      <c r="L63" s="32"/>
    </row>
    <row r="64" spans="2:12" ht="9" customHeight="1">
      <c r="B64" s="23"/>
      <c r="C64" s="33"/>
      <c r="D64" s="339"/>
      <c r="E64" s="340"/>
      <c r="F64" s="340"/>
      <c r="G64" s="340"/>
      <c r="H64" s="340"/>
      <c r="I64" s="340"/>
      <c r="J64" s="340"/>
      <c r="K64" s="341"/>
      <c r="L64" s="32"/>
    </row>
    <row r="65" spans="2:12" ht="16.5" customHeight="1">
      <c r="B65" s="23"/>
      <c r="C65" s="33"/>
      <c r="D65" s="339" t="s">
        <v>508</v>
      </c>
      <c r="E65" s="340"/>
      <c r="F65" s="340"/>
      <c r="G65" s="340"/>
      <c r="H65" s="340"/>
      <c r="I65" s="340"/>
      <c r="J65" s="340"/>
      <c r="K65" s="341"/>
      <c r="L65" s="32"/>
    </row>
    <row r="66" spans="2:12" ht="16.5" customHeight="1">
      <c r="B66" s="23"/>
      <c r="C66" s="33"/>
      <c r="D66" s="339" t="s">
        <v>509</v>
      </c>
      <c r="E66" s="340"/>
      <c r="F66" s="340"/>
      <c r="G66" s="340"/>
      <c r="H66" s="340"/>
      <c r="I66" s="340"/>
      <c r="J66" s="340"/>
      <c r="K66" s="341"/>
      <c r="L66" s="32"/>
    </row>
    <row r="67" spans="2:12" ht="16.5" customHeight="1">
      <c r="B67" s="23"/>
      <c r="C67" s="33"/>
      <c r="D67" s="339" t="s">
        <v>510</v>
      </c>
      <c r="E67" s="340"/>
      <c r="F67" s="340"/>
      <c r="G67" s="340"/>
      <c r="H67" s="340"/>
      <c r="I67" s="340"/>
      <c r="J67" s="340"/>
      <c r="K67" s="341"/>
      <c r="L67" s="32"/>
    </row>
    <row r="68" spans="2:12" ht="16.5" customHeight="1">
      <c r="B68" s="23"/>
      <c r="C68" s="33"/>
      <c r="D68" s="339" t="s">
        <v>511</v>
      </c>
      <c r="E68" s="340"/>
      <c r="F68" s="340"/>
      <c r="G68" s="340"/>
      <c r="H68" s="340"/>
      <c r="I68" s="340"/>
      <c r="J68" s="340"/>
      <c r="K68" s="341"/>
      <c r="L68" s="32"/>
    </row>
    <row r="69" spans="2:12" ht="16.5" customHeight="1">
      <c r="B69" s="23"/>
      <c r="C69" s="33"/>
      <c r="D69" s="342" t="s">
        <v>544</v>
      </c>
      <c r="E69" s="343"/>
      <c r="F69" s="343"/>
      <c r="G69" s="343"/>
      <c r="H69" s="343"/>
      <c r="I69" s="343"/>
      <c r="J69" s="343"/>
      <c r="K69" s="344"/>
      <c r="L69" s="32"/>
    </row>
    <row r="70" spans="2:12" ht="4.5" customHeight="1">
      <c r="B70" s="23"/>
      <c r="C70" s="33"/>
      <c r="D70" s="92"/>
      <c r="E70" s="92"/>
      <c r="F70" s="92"/>
      <c r="G70" s="92"/>
      <c r="H70" s="92"/>
      <c r="I70" s="92"/>
      <c r="J70" s="92"/>
      <c r="K70" s="31"/>
      <c r="L70" s="32"/>
    </row>
    <row r="71" spans="1:256" ht="15.75">
      <c r="A71" s="280"/>
      <c r="B71" s="281"/>
      <c r="C71" s="282">
        <f>1+C38</f>
        <v>15</v>
      </c>
      <c r="D71" s="345" t="s">
        <v>545</v>
      </c>
      <c r="E71" s="345"/>
      <c r="F71" s="345"/>
      <c r="G71" s="345"/>
      <c r="H71" s="345"/>
      <c r="I71" s="345"/>
      <c r="J71" s="345"/>
      <c r="K71" s="345"/>
      <c r="L71" s="346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0"/>
      <c r="CH71" s="280"/>
      <c r="CI71" s="280"/>
      <c r="CJ71" s="280"/>
      <c r="CK71" s="280"/>
      <c r="CL71" s="280"/>
      <c r="CM71" s="280"/>
      <c r="CN71" s="280"/>
      <c r="CO71" s="280"/>
      <c r="CP71" s="280"/>
      <c r="CQ71" s="280"/>
      <c r="CR71" s="280"/>
      <c r="CS71" s="280"/>
      <c r="CT71" s="280"/>
      <c r="CU71" s="280"/>
      <c r="CV71" s="280"/>
      <c r="CW71" s="280"/>
      <c r="CX71" s="280"/>
      <c r="CY71" s="280"/>
      <c r="CZ71" s="280"/>
      <c r="DA71" s="280"/>
      <c r="DB71" s="280"/>
      <c r="DC71" s="280"/>
      <c r="DD71" s="280"/>
      <c r="DE71" s="280"/>
      <c r="DF71" s="280"/>
      <c r="DG71" s="280"/>
      <c r="DH71" s="280"/>
      <c r="DI71" s="280"/>
      <c r="DJ71" s="280"/>
      <c r="DK71" s="280"/>
      <c r="DL71" s="280"/>
      <c r="DM71" s="280"/>
      <c r="DN71" s="280"/>
      <c r="DO71" s="280"/>
      <c r="DP71" s="280"/>
      <c r="DQ71" s="280"/>
      <c r="DR71" s="280"/>
      <c r="DS71" s="280"/>
      <c r="DT71" s="280"/>
      <c r="DU71" s="280"/>
      <c r="DV71" s="280"/>
      <c r="DW71" s="280"/>
      <c r="DX71" s="280"/>
      <c r="DY71" s="280"/>
      <c r="DZ71" s="280"/>
      <c r="EA71" s="280"/>
      <c r="EB71" s="280"/>
      <c r="EC71" s="280"/>
      <c r="ED71" s="280"/>
      <c r="EE71" s="280"/>
      <c r="EF71" s="280"/>
      <c r="EG71" s="280"/>
      <c r="EH71" s="280"/>
      <c r="EI71" s="280"/>
      <c r="EJ71" s="280"/>
      <c r="EK71" s="280"/>
      <c r="EL71" s="280"/>
      <c r="EM71" s="280"/>
      <c r="EN71" s="280"/>
      <c r="EO71" s="280"/>
      <c r="EP71" s="280"/>
      <c r="EQ71" s="280"/>
      <c r="ER71" s="280"/>
      <c r="ES71" s="280"/>
      <c r="ET71" s="280"/>
      <c r="EU71" s="280"/>
      <c r="EV71" s="280"/>
      <c r="EW71" s="280"/>
      <c r="EX71" s="280"/>
      <c r="EY71" s="280"/>
      <c r="EZ71" s="280"/>
      <c r="FA71" s="280"/>
      <c r="FB71" s="280"/>
      <c r="FC71" s="280"/>
      <c r="FD71" s="280"/>
      <c r="FE71" s="280"/>
      <c r="FF71" s="280"/>
      <c r="FG71" s="280"/>
      <c r="FH71" s="280"/>
      <c r="FI71" s="280"/>
      <c r="FJ71" s="280"/>
      <c r="FK71" s="280"/>
      <c r="FL71" s="280"/>
      <c r="FM71" s="280"/>
      <c r="FN71" s="280"/>
      <c r="FO71" s="280"/>
      <c r="FP71" s="280"/>
      <c r="FQ71" s="280"/>
      <c r="FR71" s="280"/>
      <c r="FS71" s="280"/>
      <c r="FT71" s="280"/>
      <c r="FU71" s="280"/>
      <c r="FV71" s="280"/>
      <c r="FW71" s="280"/>
      <c r="FX71" s="280"/>
      <c r="FY71" s="280"/>
      <c r="FZ71" s="280"/>
      <c r="GA71" s="280"/>
      <c r="GB71" s="280"/>
      <c r="GC71" s="280"/>
      <c r="GD71" s="280"/>
      <c r="GE71" s="280"/>
      <c r="GF71" s="280"/>
      <c r="GG71" s="280"/>
      <c r="GH71" s="280"/>
      <c r="GI71" s="280"/>
      <c r="GJ71" s="280"/>
      <c r="GK71" s="280"/>
      <c r="GL71" s="280"/>
      <c r="GM71" s="280"/>
      <c r="GN71" s="280"/>
      <c r="GO71" s="280"/>
      <c r="GP71" s="280"/>
      <c r="GQ71" s="280"/>
      <c r="GR71" s="280"/>
      <c r="GS71" s="280"/>
      <c r="GT71" s="280"/>
      <c r="GU71" s="280"/>
      <c r="GV71" s="280"/>
      <c r="GW71" s="280"/>
      <c r="GX71" s="280"/>
      <c r="GY71" s="280"/>
      <c r="GZ71" s="280"/>
      <c r="HA71" s="280"/>
      <c r="HB71" s="280"/>
      <c r="HC71" s="280"/>
      <c r="HD71" s="280"/>
      <c r="HE71" s="280"/>
      <c r="HF71" s="280"/>
      <c r="HG71" s="280"/>
      <c r="HH71" s="280"/>
      <c r="HI71" s="280"/>
      <c r="HJ71" s="280"/>
      <c r="HK71" s="280"/>
      <c r="HL71" s="280"/>
      <c r="HM71" s="280"/>
      <c r="HN71" s="280"/>
      <c r="HO71" s="280"/>
      <c r="HP71" s="280"/>
      <c r="HQ71" s="280"/>
      <c r="HR71" s="280"/>
      <c r="HS71" s="280"/>
      <c r="HT71" s="280"/>
      <c r="HU71" s="280"/>
      <c r="HV71" s="280"/>
      <c r="HW71" s="280"/>
      <c r="HX71" s="280"/>
      <c r="HY71" s="280"/>
      <c r="HZ71" s="280"/>
      <c r="IA71" s="280"/>
      <c r="IB71" s="280"/>
      <c r="IC71" s="280"/>
      <c r="ID71" s="280"/>
      <c r="IE71" s="280"/>
      <c r="IF71" s="280"/>
      <c r="IG71" s="280"/>
      <c r="IH71" s="280"/>
      <c r="II71" s="280"/>
      <c r="IJ71" s="280"/>
      <c r="IK71" s="280"/>
      <c r="IL71" s="280"/>
      <c r="IM71" s="280"/>
      <c r="IN71" s="280"/>
      <c r="IO71" s="280"/>
      <c r="IP71" s="280"/>
      <c r="IQ71" s="280"/>
      <c r="IR71" s="280"/>
      <c r="IS71" s="280"/>
      <c r="IT71" s="280"/>
      <c r="IU71" s="280"/>
      <c r="IV71" s="280"/>
    </row>
    <row r="72" spans="1:256" ht="15.75">
      <c r="A72" s="280"/>
      <c r="B72" s="281"/>
      <c r="C72" s="282"/>
      <c r="D72" s="345" t="s">
        <v>428</v>
      </c>
      <c r="E72" s="345"/>
      <c r="F72" s="345"/>
      <c r="G72" s="345"/>
      <c r="H72" s="345"/>
      <c r="I72" s="345"/>
      <c r="J72" s="345"/>
      <c r="K72" s="345"/>
      <c r="L72" s="346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0"/>
      <c r="CX72" s="280"/>
      <c r="CY72" s="280"/>
      <c r="CZ72" s="280"/>
      <c r="DA72" s="280"/>
      <c r="DB72" s="280"/>
      <c r="DC72" s="280"/>
      <c r="DD72" s="280"/>
      <c r="DE72" s="280"/>
      <c r="DF72" s="280"/>
      <c r="DG72" s="280"/>
      <c r="DH72" s="280"/>
      <c r="DI72" s="280"/>
      <c r="DJ72" s="280"/>
      <c r="DK72" s="280"/>
      <c r="DL72" s="280"/>
      <c r="DM72" s="280"/>
      <c r="DN72" s="280"/>
      <c r="DO72" s="280"/>
      <c r="DP72" s="280"/>
      <c r="DQ72" s="280"/>
      <c r="DR72" s="280"/>
      <c r="DS72" s="280"/>
      <c r="DT72" s="280"/>
      <c r="DU72" s="280"/>
      <c r="DV72" s="280"/>
      <c r="DW72" s="280"/>
      <c r="DX72" s="280"/>
      <c r="DY72" s="280"/>
      <c r="DZ72" s="280"/>
      <c r="EA72" s="280"/>
      <c r="EB72" s="280"/>
      <c r="EC72" s="280"/>
      <c r="ED72" s="280"/>
      <c r="EE72" s="280"/>
      <c r="EF72" s="280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0"/>
      <c r="ES72" s="280"/>
      <c r="ET72" s="280"/>
      <c r="EU72" s="280"/>
      <c r="EV72" s="280"/>
      <c r="EW72" s="280"/>
      <c r="EX72" s="280"/>
      <c r="EY72" s="280"/>
      <c r="EZ72" s="280"/>
      <c r="FA72" s="280"/>
      <c r="FB72" s="280"/>
      <c r="FC72" s="280"/>
      <c r="FD72" s="280"/>
      <c r="FE72" s="280"/>
      <c r="FF72" s="280"/>
      <c r="FG72" s="280"/>
      <c r="FH72" s="280"/>
      <c r="FI72" s="280"/>
      <c r="FJ72" s="280"/>
      <c r="FK72" s="280"/>
      <c r="FL72" s="280"/>
      <c r="FM72" s="280"/>
      <c r="FN72" s="280"/>
      <c r="FO72" s="280"/>
      <c r="FP72" s="280"/>
      <c r="FQ72" s="280"/>
      <c r="FR72" s="280"/>
      <c r="FS72" s="280"/>
      <c r="FT72" s="280"/>
      <c r="FU72" s="280"/>
      <c r="FV72" s="280"/>
      <c r="FW72" s="280"/>
      <c r="FX72" s="280"/>
      <c r="FY72" s="280"/>
      <c r="FZ72" s="280"/>
      <c r="GA72" s="280"/>
      <c r="GB72" s="280"/>
      <c r="GC72" s="280"/>
      <c r="GD72" s="280"/>
      <c r="GE72" s="280"/>
      <c r="GF72" s="280"/>
      <c r="GG72" s="280"/>
      <c r="GH72" s="280"/>
      <c r="GI72" s="280"/>
      <c r="GJ72" s="280"/>
      <c r="GK72" s="280"/>
      <c r="GL72" s="280"/>
      <c r="GM72" s="280"/>
      <c r="GN72" s="280"/>
      <c r="GO72" s="280"/>
      <c r="GP72" s="280"/>
      <c r="GQ72" s="280"/>
      <c r="GR72" s="280"/>
      <c r="GS72" s="280"/>
      <c r="GT72" s="280"/>
      <c r="GU72" s="280"/>
      <c r="GV72" s="280"/>
      <c r="GW72" s="280"/>
      <c r="GX72" s="280"/>
      <c r="GY72" s="280"/>
      <c r="GZ72" s="280"/>
      <c r="HA72" s="280"/>
      <c r="HB72" s="280"/>
      <c r="HC72" s="280"/>
      <c r="HD72" s="280"/>
      <c r="HE72" s="280"/>
      <c r="HF72" s="280"/>
      <c r="HG72" s="280"/>
      <c r="HH72" s="280"/>
      <c r="HI72" s="280"/>
      <c r="HJ72" s="280"/>
      <c r="HK72" s="280"/>
      <c r="HL72" s="280"/>
      <c r="HM72" s="280"/>
      <c r="HN72" s="280"/>
      <c r="HO72" s="280"/>
      <c r="HP72" s="280"/>
      <c r="HQ72" s="280"/>
      <c r="HR72" s="280"/>
      <c r="HS72" s="280"/>
      <c r="HT72" s="280"/>
      <c r="HU72" s="280"/>
      <c r="HV72" s="280"/>
      <c r="HW72" s="280"/>
      <c r="HX72" s="280"/>
      <c r="HY72" s="280"/>
      <c r="HZ72" s="280"/>
      <c r="IA72" s="280"/>
      <c r="IB72" s="280"/>
      <c r="IC72" s="280"/>
      <c r="ID72" s="280"/>
      <c r="IE72" s="280"/>
      <c r="IF72" s="280"/>
      <c r="IG72" s="280"/>
      <c r="IH72" s="280"/>
      <c r="II72" s="280"/>
      <c r="IJ72" s="280"/>
      <c r="IK72" s="280"/>
      <c r="IL72" s="280"/>
      <c r="IM72" s="280"/>
      <c r="IN72" s="280"/>
      <c r="IO72" s="280"/>
      <c r="IP72" s="280"/>
      <c r="IQ72" s="280"/>
      <c r="IR72" s="280"/>
      <c r="IS72" s="280"/>
      <c r="IT72" s="280"/>
      <c r="IU72" s="280"/>
      <c r="IV72" s="280"/>
    </row>
    <row r="73" spans="1:256" ht="15.75">
      <c r="A73" s="280"/>
      <c r="B73" s="281"/>
      <c r="C73" s="282"/>
      <c r="D73" s="345" t="s">
        <v>546</v>
      </c>
      <c r="E73" s="345"/>
      <c r="F73" s="345"/>
      <c r="G73" s="345"/>
      <c r="H73" s="347"/>
      <c r="I73" s="347"/>
      <c r="J73" s="345"/>
      <c r="K73" s="345"/>
      <c r="L73" s="346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280"/>
      <c r="CY73" s="280"/>
      <c r="CZ73" s="280"/>
      <c r="DA73" s="280"/>
      <c r="DB73" s="280"/>
      <c r="DC73" s="280"/>
      <c r="DD73" s="280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0"/>
      <c r="DQ73" s="280"/>
      <c r="DR73" s="280"/>
      <c r="DS73" s="280"/>
      <c r="DT73" s="280"/>
      <c r="DU73" s="280"/>
      <c r="DV73" s="280"/>
      <c r="DW73" s="280"/>
      <c r="DX73" s="280"/>
      <c r="DY73" s="280"/>
      <c r="DZ73" s="280"/>
      <c r="EA73" s="280"/>
      <c r="EB73" s="280"/>
      <c r="EC73" s="280"/>
      <c r="ED73" s="280"/>
      <c r="EE73" s="280"/>
      <c r="EF73" s="280"/>
      <c r="EG73" s="280"/>
      <c r="EH73" s="280"/>
      <c r="EI73" s="280"/>
      <c r="EJ73" s="280"/>
      <c r="EK73" s="280"/>
      <c r="EL73" s="280"/>
      <c r="EM73" s="280"/>
      <c r="EN73" s="280"/>
      <c r="EO73" s="280"/>
      <c r="EP73" s="280"/>
      <c r="EQ73" s="280"/>
      <c r="ER73" s="280"/>
      <c r="ES73" s="280"/>
      <c r="ET73" s="280"/>
      <c r="EU73" s="280"/>
      <c r="EV73" s="280"/>
      <c r="EW73" s="280"/>
      <c r="EX73" s="280"/>
      <c r="EY73" s="280"/>
      <c r="EZ73" s="280"/>
      <c r="FA73" s="280"/>
      <c r="FB73" s="280"/>
      <c r="FC73" s="280"/>
      <c r="FD73" s="280"/>
      <c r="FE73" s="280"/>
      <c r="FF73" s="280"/>
      <c r="FG73" s="280"/>
      <c r="FH73" s="280"/>
      <c r="FI73" s="280"/>
      <c r="FJ73" s="280"/>
      <c r="FK73" s="280"/>
      <c r="FL73" s="280"/>
      <c r="FM73" s="280"/>
      <c r="FN73" s="280"/>
      <c r="FO73" s="280"/>
      <c r="FP73" s="280"/>
      <c r="FQ73" s="280"/>
      <c r="FR73" s="280"/>
      <c r="FS73" s="280"/>
      <c r="FT73" s="280"/>
      <c r="FU73" s="280"/>
      <c r="FV73" s="280"/>
      <c r="FW73" s="280"/>
      <c r="FX73" s="280"/>
      <c r="FY73" s="280"/>
      <c r="FZ73" s="280"/>
      <c r="GA73" s="280"/>
      <c r="GB73" s="280"/>
      <c r="GC73" s="280"/>
      <c r="GD73" s="280"/>
      <c r="GE73" s="280"/>
      <c r="GF73" s="280"/>
      <c r="GG73" s="280"/>
      <c r="GH73" s="280"/>
      <c r="GI73" s="280"/>
      <c r="GJ73" s="280"/>
      <c r="GK73" s="280"/>
      <c r="GL73" s="280"/>
      <c r="GM73" s="280"/>
      <c r="GN73" s="280"/>
      <c r="GO73" s="280"/>
      <c r="GP73" s="280"/>
      <c r="GQ73" s="280"/>
      <c r="GR73" s="280"/>
      <c r="GS73" s="280"/>
      <c r="GT73" s="280"/>
      <c r="GU73" s="280"/>
      <c r="GV73" s="280"/>
      <c r="GW73" s="280"/>
      <c r="GX73" s="280"/>
      <c r="GY73" s="280"/>
      <c r="GZ73" s="280"/>
      <c r="HA73" s="280"/>
      <c r="HB73" s="280"/>
      <c r="HC73" s="280"/>
      <c r="HD73" s="280"/>
      <c r="HE73" s="280"/>
      <c r="HF73" s="280"/>
      <c r="HG73" s="280"/>
      <c r="HH73" s="280"/>
      <c r="HI73" s="280"/>
      <c r="HJ73" s="280"/>
      <c r="HK73" s="280"/>
      <c r="HL73" s="280"/>
      <c r="HM73" s="280"/>
      <c r="HN73" s="280"/>
      <c r="HO73" s="280"/>
      <c r="HP73" s="280"/>
      <c r="HQ73" s="280"/>
      <c r="HR73" s="280"/>
      <c r="HS73" s="280"/>
      <c r="HT73" s="280"/>
      <c r="HU73" s="280"/>
      <c r="HV73" s="280"/>
      <c r="HW73" s="280"/>
      <c r="HX73" s="280"/>
      <c r="HY73" s="280"/>
      <c r="HZ73" s="280"/>
      <c r="IA73" s="280"/>
      <c r="IB73" s="280"/>
      <c r="IC73" s="280"/>
      <c r="ID73" s="280"/>
      <c r="IE73" s="280"/>
      <c r="IF73" s="280"/>
      <c r="IG73" s="280"/>
      <c r="IH73" s="280"/>
      <c r="II73" s="280"/>
      <c r="IJ73" s="280"/>
      <c r="IK73" s="280"/>
      <c r="IL73" s="280"/>
      <c r="IM73" s="280"/>
      <c r="IN73" s="280"/>
      <c r="IO73" s="280"/>
      <c r="IP73" s="280"/>
      <c r="IQ73" s="280"/>
      <c r="IR73" s="280"/>
      <c r="IS73" s="280"/>
      <c r="IT73" s="280"/>
      <c r="IU73" s="280"/>
      <c r="IV73" s="280"/>
    </row>
    <row r="74" spans="1:256" ht="15.75">
      <c r="A74" s="280"/>
      <c r="B74" s="281"/>
      <c r="C74" s="282">
        <f>1+C71</f>
        <v>16</v>
      </c>
      <c r="D74" s="345" t="s">
        <v>547</v>
      </c>
      <c r="E74" s="345"/>
      <c r="F74" s="345"/>
      <c r="G74" s="345"/>
      <c r="H74" s="345"/>
      <c r="I74" s="345"/>
      <c r="J74" s="345"/>
      <c r="K74" s="345"/>
      <c r="L74" s="346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0"/>
      <c r="EH74" s="280"/>
      <c r="EI74" s="280"/>
      <c r="EJ74" s="280"/>
      <c r="EK74" s="280"/>
      <c r="EL74" s="280"/>
      <c r="EM74" s="280"/>
      <c r="EN74" s="280"/>
      <c r="EO74" s="280"/>
      <c r="EP74" s="280"/>
      <c r="EQ74" s="280"/>
      <c r="ER74" s="280"/>
      <c r="ES74" s="280"/>
      <c r="ET74" s="280"/>
      <c r="EU74" s="280"/>
      <c r="EV74" s="280"/>
      <c r="EW74" s="280"/>
      <c r="EX74" s="280"/>
      <c r="EY74" s="280"/>
      <c r="EZ74" s="280"/>
      <c r="FA74" s="280"/>
      <c r="FB74" s="280"/>
      <c r="FC74" s="280"/>
      <c r="FD74" s="280"/>
      <c r="FE74" s="280"/>
      <c r="FF74" s="280"/>
      <c r="FG74" s="280"/>
      <c r="FH74" s="280"/>
      <c r="FI74" s="280"/>
      <c r="FJ74" s="280"/>
      <c r="FK74" s="280"/>
      <c r="FL74" s="280"/>
      <c r="FM74" s="280"/>
      <c r="FN74" s="280"/>
      <c r="FO74" s="280"/>
      <c r="FP74" s="280"/>
      <c r="FQ74" s="280"/>
      <c r="FR74" s="280"/>
      <c r="FS74" s="280"/>
      <c r="FT74" s="280"/>
      <c r="FU74" s="280"/>
      <c r="FV74" s="280"/>
      <c r="FW74" s="280"/>
      <c r="FX74" s="280"/>
      <c r="FY74" s="280"/>
      <c r="FZ74" s="280"/>
      <c r="GA74" s="280"/>
      <c r="GB74" s="280"/>
      <c r="GC74" s="280"/>
      <c r="GD74" s="280"/>
      <c r="GE74" s="280"/>
      <c r="GF74" s="280"/>
      <c r="GG74" s="280"/>
      <c r="GH74" s="280"/>
      <c r="GI74" s="280"/>
      <c r="GJ74" s="280"/>
      <c r="GK74" s="280"/>
      <c r="GL74" s="280"/>
      <c r="GM74" s="280"/>
      <c r="GN74" s="280"/>
      <c r="GO74" s="280"/>
      <c r="GP74" s="280"/>
      <c r="GQ74" s="280"/>
      <c r="GR74" s="280"/>
      <c r="GS74" s="280"/>
      <c r="GT74" s="280"/>
      <c r="GU74" s="280"/>
      <c r="GV74" s="280"/>
      <c r="GW74" s="280"/>
      <c r="GX74" s="280"/>
      <c r="GY74" s="280"/>
      <c r="GZ74" s="280"/>
      <c r="HA74" s="280"/>
      <c r="HB74" s="280"/>
      <c r="HC74" s="280"/>
      <c r="HD74" s="280"/>
      <c r="HE74" s="280"/>
      <c r="HF74" s="280"/>
      <c r="HG74" s="280"/>
      <c r="HH74" s="280"/>
      <c r="HI74" s="280"/>
      <c r="HJ74" s="280"/>
      <c r="HK74" s="280"/>
      <c r="HL74" s="280"/>
      <c r="HM74" s="280"/>
      <c r="HN74" s="280"/>
      <c r="HO74" s="280"/>
      <c r="HP74" s="280"/>
      <c r="HQ74" s="280"/>
      <c r="HR74" s="280"/>
      <c r="HS74" s="280"/>
      <c r="HT74" s="280"/>
      <c r="HU74" s="280"/>
      <c r="HV74" s="280"/>
      <c r="HW74" s="280"/>
      <c r="HX74" s="280"/>
      <c r="HY74" s="280"/>
      <c r="HZ74" s="280"/>
      <c r="IA74" s="280"/>
      <c r="IB74" s="280"/>
      <c r="IC74" s="280"/>
      <c r="ID74" s="280"/>
      <c r="IE74" s="280"/>
      <c r="IF74" s="280"/>
      <c r="IG74" s="280"/>
      <c r="IH74" s="280"/>
      <c r="II74" s="280"/>
      <c r="IJ74" s="280"/>
      <c r="IK74" s="280"/>
      <c r="IL74" s="280"/>
      <c r="IM74" s="280"/>
      <c r="IN74" s="280"/>
      <c r="IO74" s="280"/>
      <c r="IP74" s="280"/>
      <c r="IQ74" s="280"/>
      <c r="IR74" s="280"/>
      <c r="IS74" s="280"/>
      <c r="IT74" s="280"/>
      <c r="IU74" s="280"/>
      <c r="IV74" s="280"/>
    </row>
    <row r="75" spans="1:256" ht="15.75">
      <c r="A75" s="280"/>
      <c r="B75" s="281"/>
      <c r="C75" s="282"/>
      <c r="D75" s="345" t="s">
        <v>548</v>
      </c>
      <c r="E75" s="345"/>
      <c r="F75" s="345"/>
      <c r="G75" s="345"/>
      <c r="H75" s="345"/>
      <c r="I75" s="345"/>
      <c r="J75" s="345"/>
      <c r="K75" s="345"/>
      <c r="L75" s="346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0"/>
      <c r="BX75" s="280"/>
      <c r="BY75" s="280"/>
      <c r="BZ75" s="280"/>
      <c r="CA75" s="280"/>
      <c r="CB75" s="280"/>
      <c r="CC75" s="280"/>
      <c r="CD75" s="280"/>
      <c r="CE75" s="280"/>
      <c r="CF75" s="280"/>
      <c r="CG75" s="280"/>
      <c r="CH75" s="280"/>
      <c r="CI75" s="280"/>
      <c r="CJ75" s="280"/>
      <c r="CK75" s="280"/>
      <c r="CL75" s="280"/>
      <c r="CM75" s="280"/>
      <c r="CN75" s="280"/>
      <c r="CO75" s="280"/>
      <c r="CP75" s="280"/>
      <c r="CQ75" s="280"/>
      <c r="CR75" s="280"/>
      <c r="CS75" s="280"/>
      <c r="CT75" s="280"/>
      <c r="CU75" s="280"/>
      <c r="CV75" s="280"/>
      <c r="CW75" s="280"/>
      <c r="CX75" s="280"/>
      <c r="CY75" s="280"/>
      <c r="CZ75" s="280"/>
      <c r="DA75" s="280"/>
      <c r="DB75" s="280"/>
      <c r="DC75" s="280"/>
      <c r="DD75" s="280"/>
      <c r="DE75" s="280"/>
      <c r="DF75" s="280"/>
      <c r="DG75" s="280"/>
      <c r="DH75" s="280"/>
      <c r="DI75" s="280"/>
      <c r="DJ75" s="280"/>
      <c r="DK75" s="280"/>
      <c r="DL75" s="280"/>
      <c r="DM75" s="280"/>
      <c r="DN75" s="280"/>
      <c r="DO75" s="280"/>
      <c r="DP75" s="280"/>
      <c r="DQ75" s="280"/>
      <c r="DR75" s="280"/>
      <c r="DS75" s="280"/>
      <c r="DT75" s="280"/>
      <c r="DU75" s="280"/>
      <c r="DV75" s="280"/>
      <c r="DW75" s="280"/>
      <c r="DX75" s="280"/>
      <c r="DY75" s="280"/>
      <c r="DZ75" s="280"/>
      <c r="EA75" s="280"/>
      <c r="EB75" s="280"/>
      <c r="EC75" s="280"/>
      <c r="ED75" s="280"/>
      <c r="EE75" s="280"/>
      <c r="EF75" s="280"/>
      <c r="EG75" s="280"/>
      <c r="EH75" s="280"/>
      <c r="EI75" s="280"/>
      <c r="EJ75" s="280"/>
      <c r="EK75" s="280"/>
      <c r="EL75" s="280"/>
      <c r="EM75" s="280"/>
      <c r="EN75" s="280"/>
      <c r="EO75" s="280"/>
      <c r="EP75" s="280"/>
      <c r="EQ75" s="280"/>
      <c r="ER75" s="280"/>
      <c r="ES75" s="280"/>
      <c r="ET75" s="280"/>
      <c r="EU75" s="280"/>
      <c r="EV75" s="280"/>
      <c r="EW75" s="280"/>
      <c r="EX75" s="280"/>
      <c r="EY75" s="280"/>
      <c r="EZ75" s="280"/>
      <c r="FA75" s="280"/>
      <c r="FB75" s="280"/>
      <c r="FC75" s="280"/>
      <c r="FD75" s="280"/>
      <c r="FE75" s="280"/>
      <c r="FF75" s="280"/>
      <c r="FG75" s="280"/>
      <c r="FH75" s="280"/>
      <c r="FI75" s="280"/>
      <c r="FJ75" s="280"/>
      <c r="FK75" s="280"/>
      <c r="FL75" s="280"/>
      <c r="FM75" s="280"/>
      <c r="FN75" s="280"/>
      <c r="FO75" s="280"/>
      <c r="FP75" s="280"/>
      <c r="FQ75" s="280"/>
      <c r="FR75" s="280"/>
      <c r="FS75" s="280"/>
      <c r="FT75" s="280"/>
      <c r="FU75" s="280"/>
      <c r="FV75" s="280"/>
      <c r="FW75" s="280"/>
      <c r="FX75" s="280"/>
      <c r="FY75" s="280"/>
      <c r="FZ75" s="280"/>
      <c r="GA75" s="280"/>
      <c r="GB75" s="280"/>
      <c r="GC75" s="280"/>
      <c r="GD75" s="280"/>
      <c r="GE75" s="280"/>
      <c r="GF75" s="280"/>
      <c r="GG75" s="280"/>
      <c r="GH75" s="280"/>
      <c r="GI75" s="280"/>
      <c r="GJ75" s="280"/>
      <c r="GK75" s="280"/>
      <c r="GL75" s="280"/>
      <c r="GM75" s="280"/>
      <c r="GN75" s="280"/>
      <c r="GO75" s="280"/>
      <c r="GP75" s="280"/>
      <c r="GQ75" s="280"/>
      <c r="GR75" s="280"/>
      <c r="GS75" s="280"/>
      <c r="GT75" s="280"/>
      <c r="GU75" s="280"/>
      <c r="GV75" s="280"/>
      <c r="GW75" s="280"/>
      <c r="GX75" s="280"/>
      <c r="GY75" s="280"/>
      <c r="GZ75" s="280"/>
      <c r="HA75" s="280"/>
      <c r="HB75" s="280"/>
      <c r="HC75" s="280"/>
      <c r="HD75" s="280"/>
      <c r="HE75" s="280"/>
      <c r="HF75" s="280"/>
      <c r="HG75" s="280"/>
      <c r="HH75" s="280"/>
      <c r="HI75" s="280"/>
      <c r="HJ75" s="280"/>
      <c r="HK75" s="280"/>
      <c r="HL75" s="280"/>
      <c r="HM75" s="280"/>
      <c r="HN75" s="280"/>
      <c r="HO75" s="280"/>
      <c r="HP75" s="280"/>
      <c r="HQ75" s="280"/>
      <c r="HR75" s="280"/>
      <c r="HS75" s="280"/>
      <c r="HT75" s="280"/>
      <c r="HU75" s="280"/>
      <c r="HV75" s="280"/>
      <c r="HW75" s="280"/>
      <c r="HX75" s="280"/>
      <c r="HY75" s="280"/>
      <c r="HZ75" s="280"/>
      <c r="IA75" s="280"/>
      <c r="IB75" s="280"/>
      <c r="IC75" s="280"/>
      <c r="ID75" s="280"/>
      <c r="IE75" s="280"/>
      <c r="IF75" s="280"/>
      <c r="IG75" s="280"/>
      <c r="IH75" s="280"/>
      <c r="II75" s="280"/>
      <c r="IJ75" s="280"/>
      <c r="IK75" s="280"/>
      <c r="IL75" s="280"/>
      <c r="IM75" s="280"/>
      <c r="IN75" s="280"/>
      <c r="IO75" s="280"/>
      <c r="IP75" s="280"/>
      <c r="IQ75" s="280"/>
      <c r="IR75" s="280"/>
      <c r="IS75" s="280"/>
      <c r="IT75" s="280"/>
      <c r="IU75" s="280"/>
      <c r="IV75" s="280"/>
    </row>
    <row r="76" spans="1:256" ht="15.75">
      <c r="A76" s="280"/>
      <c r="B76" s="281"/>
      <c r="C76" s="282"/>
      <c r="D76" s="345" t="s">
        <v>549</v>
      </c>
      <c r="E76" s="345"/>
      <c r="F76" s="345"/>
      <c r="G76" s="345"/>
      <c r="H76" s="347"/>
      <c r="I76" s="345"/>
      <c r="J76" s="345"/>
      <c r="K76" s="345"/>
      <c r="L76" s="346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80"/>
      <c r="CC76" s="280"/>
      <c r="CD76" s="280"/>
      <c r="CE76" s="280"/>
      <c r="CF76" s="280"/>
      <c r="CG76" s="280"/>
      <c r="CH76" s="280"/>
      <c r="CI76" s="280"/>
      <c r="CJ76" s="280"/>
      <c r="CK76" s="280"/>
      <c r="CL76" s="280"/>
      <c r="CM76" s="280"/>
      <c r="CN76" s="280"/>
      <c r="CO76" s="280"/>
      <c r="CP76" s="280"/>
      <c r="CQ76" s="280"/>
      <c r="CR76" s="280"/>
      <c r="CS76" s="280"/>
      <c r="CT76" s="280"/>
      <c r="CU76" s="280"/>
      <c r="CV76" s="280"/>
      <c r="CW76" s="280"/>
      <c r="CX76" s="280"/>
      <c r="CY76" s="280"/>
      <c r="CZ76" s="280"/>
      <c r="DA76" s="280"/>
      <c r="DB76" s="280"/>
      <c r="DC76" s="280"/>
      <c r="DD76" s="280"/>
      <c r="DE76" s="280"/>
      <c r="DF76" s="280"/>
      <c r="DG76" s="280"/>
      <c r="DH76" s="280"/>
      <c r="DI76" s="280"/>
      <c r="DJ76" s="280"/>
      <c r="DK76" s="280"/>
      <c r="DL76" s="280"/>
      <c r="DM76" s="280"/>
      <c r="DN76" s="280"/>
      <c r="DO76" s="280"/>
      <c r="DP76" s="280"/>
      <c r="DQ76" s="280"/>
      <c r="DR76" s="280"/>
      <c r="DS76" s="280"/>
      <c r="DT76" s="280"/>
      <c r="DU76" s="280"/>
      <c r="DV76" s="280"/>
      <c r="DW76" s="280"/>
      <c r="DX76" s="280"/>
      <c r="DY76" s="280"/>
      <c r="DZ76" s="280"/>
      <c r="EA76" s="280"/>
      <c r="EB76" s="280"/>
      <c r="EC76" s="280"/>
      <c r="ED76" s="280"/>
      <c r="EE76" s="280"/>
      <c r="EF76" s="280"/>
      <c r="EG76" s="280"/>
      <c r="EH76" s="280"/>
      <c r="EI76" s="280"/>
      <c r="EJ76" s="280"/>
      <c r="EK76" s="280"/>
      <c r="EL76" s="280"/>
      <c r="EM76" s="280"/>
      <c r="EN76" s="280"/>
      <c r="EO76" s="280"/>
      <c r="EP76" s="280"/>
      <c r="EQ76" s="280"/>
      <c r="ER76" s="280"/>
      <c r="ES76" s="280"/>
      <c r="ET76" s="280"/>
      <c r="EU76" s="280"/>
      <c r="EV76" s="280"/>
      <c r="EW76" s="280"/>
      <c r="EX76" s="280"/>
      <c r="EY76" s="280"/>
      <c r="EZ76" s="280"/>
      <c r="FA76" s="280"/>
      <c r="FB76" s="280"/>
      <c r="FC76" s="280"/>
      <c r="FD76" s="280"/>
      <c r="FE76" s="280"/>
      <c r="FF76" s="280"/>
      <c r="FG76" s="280"/>
      <c r="FH76" s="280"/>
      <c r="FI76" s="280"/>
      <c r="FJ76" s="280"/>
      <c r="FK76" s="280"/>
      <c r="FL76" s="280"/>
      <c r="FM76" s="280"/>
      <c r="FN76" s="280"/>
      <c r="FO76" s="280"/>
      <c r="FP76" s="280"/>
      <c r="FQ76" s="280"/>
      <c r="FR76" s="280"/>
      <c r="FS76" s="280"/>
      <c r="FT76" s="280"/>
      <c r="FU76" s="280"/>
      <c r="FV76" s="280"/>
      <c r="FW76" s="280"/>
      <c r="FX76" s="280"/>
      <c r="FY76" s="280"/>
      <c r="FZ76" s="280"/>
      <c r="GA76" s="280"/>
      <c r="GB76" s="280"/>
      <c r="GC76" s="280"/>
      <c r="GD76" s="280"/>
      <c r="GE76" s="280"/>
      <c r="GF76" s="280"/>
      <c r="GG76" s="280"/>
      <c r="GH76" s="280"/>
      <c r="GI76" s="280"/>
      <c r="GJ76" s="280"/>
      <c r="GK76" s="280"/>
      <c r="GL76" s="280"/>
      <c r="GM76" s="280"/>
      <c r="GN76" s="280"/>
      <c r="GO76" s="280"/>
      <c r="GP76" s="280"/>
      <c r="GQ76" s="280"/>
      <c r="GR76" s="280"/>
      <c r="GS76" s="280"/>
      <c r="GT76" s="280"/>
      <c r="GU76" s="280"/>
      <c r="GV76" s="280"/>
      <c r="GW76" s="280"/>
      <c r="GX76" s="280"/>
      <c r="GY76" s="280"/>
      <c r="GZ76" s="280"/>
      <c r="HA76" s="280"/>
      <c r="HB76" s="280"/>
      <c r="HC76" s="280"/>
      <c r="HD76" s="280"/>
      <c r="HE76" s="280"/>
      <c r="HF76" s="280"/>
      <c r="HG76" s="280"/>
      <c r="HH76" s="280"/>
      <c r="HI76" s="280"/>
      <c r="HJ76" s="280"/>
      <c r="HK76" s="280"/>
      <c r="HL76" s="280"/>
      <c r="HM76" s="280"/>
      <c r="HN76" s="280"/>
      <c r="HO76" s="280"/>
      <c r="HP76" s="280"/>
      <c r="HQ76" s="280"/>
      <c r="HR76" s="280"/>
      <c r="HS76" s="280"/>
      <c r="HT76" s="280"/>
      <c r="HU76" s="280"/>
      <c r="HV76" s="280"/>
      <c r="HW76" s="280"/>
      <c r="HX76" s="280"/>
      <c r="HY76" s="280"/>
      <c r="HZ76" s="280"/>
      <c r="IA76" s="280"/>
      <c r="IB76" s="280"/>
      <c r="IC76" s="280"/>
      <c r="ID76" s="280"/>
      <c r="IE76" s="280"/>
      <c r="IF76" s="280"/>
      <c r="IG76" s="280"/>
      <c r="IH76" s="280"/>
      <c r="II76" s="280"/>
      <c r="IJ76" s="280"/>
      <c r="IK76" s="280"/>
      <c r="IL76" s="280"/>
      <c r="IM76" s="280"/>
      <c r="IN76" s="280"/>
      <c r="IO76" s="280"/>
      <c r="IP76" s="280"/>
      <c r="IQ76" s="280"/>
      <c r="IR76" s="280"/>
      <c r="IS76" s="280"/>
      <c r="IT76" s="280"/>
      <c r="IU76" s="280"/>
      <c r="IV76" s="280"/>
    </row>
    <row r="77" spans="2:12" ht="7.5" customHeight="1">
      <c r="B77" s="23"/>
      <c r="C77" s="33"/>
      <c r="D77" s="90"/>
      <c r="E77" s="31"/>
      <c r="F77" s="31"/>
      <c r="G77" s="31"/>
      <c r="H77" s="31"/>
      <c r="I77" s="31"/>
      <c r="J77" s="31"/>
      <c r="K77" s="31"/>
      <c r="L77" s="32"/>
    </row>
    <row r="78" spans="2:12" ht="15.75">
      <c r="B78" s="23"/>
      <c r="C78" s="33" t="s">
        <v>17</v>
      </c>
      <c r="D78" s="91" t="s">
        <v>429</v>
      </c>
      <c r="E78" s="92"/>
      <c r="F78" s="92"/>
      <c r="G78" s="92"/>
      <c r="H78" s="92"/>
      <c r="I78" s="92"/>
      <c r="J78" s="92"/>
      <c r="K78" s="31"/>
      <c r="L78" s="32"/>
    </row>
    <row r="79" spans="2:12" ht="5.25" customHeight="1">
      <c r="B79" s="23"/>
      <c r="C79" s="33"/>
      <c r="D79" s="90"/>
      <c r="E79" s="31"/>
      <c r="F79" s="31"/>
      <c r="G79" s="31"/>
      <c r="H79" s="31"/>
      <c r="I79" s="31"/>
      <c r="J79" s="31"/>
      <c r="K79" s="31"/>
      <c r="L79" s="32"/>
    </row>
    <row r="80" spans="2:12" ht="15.75">
      <c r="B80" s="23"/>
      <c r="C80" s="33">
        <f>1+C74</f>
        <v>17</v>
      </c>
      <c r="D80" s="31" t="s">
        <v>430</v>
      </c>
      <c r="E80" s="31"/>
      <c r="F80" s="31"/>
      <c r="G80" s="31"/>
      <c r="H80" s="31"/>
      <c r="I80" s="31"/>
      <c r="J80" s="31"/>
      <c r="K80" s="31"/>
      <c r="L80" s="32"/>
    </row>
    <row r="81" spans="2:12" ht="15.75">
      <c r="B81" s="23"/>
      <c r="C81" s="33"/>
      <c r="D81" s="31" t="s">
        <v>432</v>
      </c>
      <c r="E81" s="31"/>
      <c r="F81" s="31"/>
      <c r="G81" s="31"/>
      <c r="H81" s="31"/>
      <c r="I81" s="31"/>
      <c r="J81" s="31"/>
      <c r="K81" s="31"/>
      <c r="L81" s="32"/>
    </row>
    <row r="82" spans="2:12" ht="15.75">
      <c r="B82" s="23"/>
      <c r="C82" s="33"/>
      <c r="D82" s="31" t="s">
        <v>431</v>
      </c>
      <c r="E82" s="31"/>
      <c r="F82" s="31"/>
      <c r="G82" s="31"/>
      <c r="H82" s="31"/>
      <c r="I82" s="31"/>
      <c r="J82" s="31"/>
      <c r="K82" s="31"/>
      <c r="L82" s="32"/>
    </row>
    <row r="83" spans="2:12" ht="15.75">
      <c r="B83" s="23"/>
      <c r="C83" s="33">
        <f>1+C80</f>
        <v>18</v>
      </c>
      <c r="D83" s="31" t="s">
        <v>550</v>
      </c>
      <c r="E83" s="31"/>
      <c r="F83" s="31"/>
      <c r="G83" s="31"/>
      <c r="H83" s="31"/>
      <c r="I83" s="31"/>
      <c r="J83" s="31"/>
      <c r="K83" s="31"/>
      <c r="L83" s="32"/>
    </row>
    <row r="84" spans="2:12" ht="15.75">
      <c r="B84" s="23"/>
      <c r="C84" s="33"/>
      <c r="D84" s="31" t="s">
        <v>505</v>
      </c>
      <c r="E84" s="31"/>
      <c r="F84" s="31"/>
      <c r="G84" s="31"/>
      <c r="H84" s="31"/>
      <c r="I84" s="31"/>
      <c r="J84" s="31"/>
      <c r="K84" s="31"/>
      <c r="L84" s="32"/>
    </row>
    <row r="85" spans="2:12" ht="15.75">
      <c r="B85" s="23"/>
      <c r="C85" s="33"/>
      <c r="D85" s="31" t="s">
        <v>551</v>
      </c>
      <c r="E85" s="31"/>
      <c r="F85" s="31"/>
      <c r="G85" s="31"/>
      <c r="H85" s="31"/>
      <c r="I85" s="31"/>
      <c r="J85" s="31"/>
      <c r="K85" s="31"/>
      <c r="L85" s="32"/>
    </row>
    <row r="86" spans="1:256" ht="15.75">
      <c r="A86" s="280"/>
      <c r="B86" s="281"/>
      <c r="C86" s="282"/>
      <c r="D86" s="345" t="s">
        <v>480</v>
      </c>
      <c r="E86" s="345"/>
      <c r="F86" s="345"/>
      <c r="G86" s="345"/>
      <c r="H86" s="345"/>
      <c r="I86" s="345"/>
      <c r="J86" s="345"/>
      <c r="K86" s="345"/>
      <c r="L86" s="346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  <c r="BH86" s="280"/>
      <c r="BI86" s="280"/>
      <c r="BJ86" s="280"/>
      <c r="BK86" s="280"/>
      <c r="BL86" s="280"/>
      <c r="BM86" s="280"/>
      <c r="BN86" s="280"/>
      <c r="BO86" s="280"/>
      <c r="BP86" s="280"/>
      <c r="BQ86" s="280"/>
      <c r="BR86" s="280"/>
      <c r="BS86" s="280"/>
      <c r="BT86" s="280"/>
      <c r="BU86" s="280"/>
      <c r="BV86" s="280"/>
      <c r="BW86" s="280"/>
      <c r="BX86" s="280"/>
      <c r="BY86" s="280"/>
      <c r="BZ86" s="280"/>
      <c r="CA86" s="280"/>
      <c r="CB86" s="280"/>
      <c r="CC86" s="280"/>
      <c r="CD86" s="280"/>
      <c r="CE86" s="280"/>
      <c r="CF86" s="280"/>
      <c r="CG86" s="280"/>
      <c r="CH86" s="280"/>
      <c r="CI86" s="280"/>
      <c r="CJ86" s="280"/>
      <c r="CK86" s="280"/>
      <c r="CL86" s="280"/>
      <c r="CM86" s="280"/>
      <c r="CN86" s="280"/>
      <c r="CO86" s="280"/>
      <c r="CP86" s="280"/>
      <c r="CQ86" s="280"/>
      <c r="CR86" s="280"/>
      <c r="CS86" s="280"/>
      <c r="CT86" s="280"/>
      <c r="CU86" s="280"/>
      <c r="CV86" s="280"/>
      <c r="CW86" s="280"/>
      <c r="CX86" s="280"/>
      <c r="CY86" s="280"/>
      <c r="CZ86" s="280"/>
      <c r="DA86" s="280"/>
      <c r="DB86" s="280"/>
      <c r="DC86" s="280"/>
      <c r="DD86" s="280"/>
      <c r="DE86" s="280"/>
      <c r="DF86" s="280"/>
      <c r="DG86" s="280"/>
      <c r="DH86" s="280"/>
      <c r="DI86" s="280"/>
      <c r="DJ86" s="280"/>
      <c r="DK86" s="280"/>
      <c r="DL86" s="280"/>
      <c r="DM86" s="280"/>
      <c r="DN86" s="280"/>
      <c r="DO86" s="280"/>
      <c r="DP86" s="280"/>
      <c r="DQ86" s="280"/>
      <c r="DR86" s="280"/>
      <c r="DS86" s="280"/>
      <c r="DT86" s="280"/>
      <c r="DU86" s="280"/>
      <c r="DV86" s="280"/>
      <c r="DW86" s="280"/>
      <c r="DX86" s="280"/>
      <c r="DY86" s="280"/>
      <c r="DZ86" s="280"/>
      <c r="EA86" s="280"/>
      <c r="EB86" s="280"/>
      <c r="EC86" s="280"/>
      <c r="ED86" s="280"/>
      <c r="EE86" s="280"/>
      <c r="EF86" s="280"/>
      <c r="EG86" s="280"/>
      <c r="EH86" s="280"/>
      <c r="EI86" s="280"/>
      <c r="EJ86" s="280"/>
      <c r="EK86" s="280"/>
      <c r="EL86" s="280"/>
      <c r="EM86" s="280"/>
      <c r="EN86" s="280"/>
      <c r="EO86" s="280"/>
      <c r="EP86" s="280"/>
      <c r="EQ86" s="280"/>
      <c r="ER86" s="280"/>
      <c r="ES86" s="280"/>
      <c r="ET86" s="280"/>
      <c r="EU86" s="280"/>
      <c r="EV86" s="280"/>
      <c r="EW86" s="280"/>
      <c r="EX86" s="280"/>
      <c r="EY86" s="280"/>
      <c r="EZ86" s="280"/>
      <c r="FA86" s="280"/>
      <c r="FB86" s="280"/>
      <c r="FC86" s="280"/>
      <c r="FD86" s="280"/>
      <c r="FE86" s="280"/>
      <c r="FF86" s="280"/>
      <c r="FG86" s="280"/>
      <c r="FH86" s="280"/>
      <c r="FI86" s="280"/>
      <c r="FJ86" s="280"/>
      <c r="FK86" s="280"/>
      <c r="FL86" s="280"/>
      <c r="FM86" s="280"/>
      <c r="FN86" s="280"/>
      <c r="FO86" s="280"/>
      <c r="FP86" s="280"/>
      <c r="FQ86" s="280"/>
      <c r="FR86" s="280"/>
      <c r="FS86" s="280"/>
      <c r="FT86" s="280"/>
      <c r="FU86" s="280"/>
      <c r="FV86" s="280"/>
      <c r="FW86" s="280"/>
      <c r="FX86" s="280"/>
      <c r="FY86" s="280"/>
      <c r="FZ86" s="280"/>
      <c r="GA86" s="280"/>
      <c r="GB86" s="280"/>
      <c r="GC86" s="280"/>
      <c r="GD86" s="280"/>
      <c r="GE86" s="280"/>
      <c r="GF86" s="280"/>
      <c r="GG86" s="280"/>
      <c r="GH86" s="280"/>
      <c r="GI86" s="280"/>
      <c r="GJ86" s="280"/>
      <c r="GK86" s="280"/>
      <c r="GL86" s="280"/>
      <c r="GM86" s="280"/>
      <c r="GN86" s="280"/>
      <c r="GO86" s="280"/>
      <c r="GP86" s="280"/>
      <c r="GQ86" s="280"/>
      <c r="GR86" s="280"/>
      <c r="GS86" s="280"/>
      <c r="GT86" s="280"/>
      <c r="GU86" s="280"/>
      <c r="GV86" s="280"/>
      <c r="GW86" s="280"/>
      <c r="GX86" s="280"/>
      <c r="GY86" s="280"/>
      <c r="GZ86" s="280"/>
      <c r="HA86" s="280"/>
      <c r="HB86" s="280"/>
      <c r="HC86" s="280"/>
      <c r="HD86" s="280"/>
      <c r="HE86" s="280"/>
      <c r="HF86" s="280"/>
      <c r="HG86" s="280"/>
      <c r="HH86" s="280"/>
      <c r="HI86" s="280"/>
      <c r="HJ86" s="280"/>
      <c r="HK86" s="280"/>
      <c r="HL86" s="280"/>
      <c r="HM86" s="280"/>
      <c r="HN86" s="280"/>
      <c r="HO86" s="280"/>
      <c r="HP86" s="280"/>
      <c r="HQ86" s="280"/>
      <c r="HR86" s="280"/>
      <c r="HS86" s="280"/>
      <c r="HT86" s="280"/>
      <c r="HU86" s="280"/>
      <c r="HV86" s="280"/>
      <c r="HW86" s="280"/>
      <c r="HX86" s="280"/>
      <c r="HY86" s="280"/>
      <c r="HZ86" s="280"/>
      <c r="IA86" s="280"/>
      <c r="IB86" s="280"/>
      <c r="IC86" s="280"/>
      <c r="ID86" s="280"/>
      <c r="IE86" s="280"/>
      <c r="IF86" s="280"/>
      <c r="IG86" s="280"/>
      <c r="IH86" s="280"/>
      <c r="II86" s="280"/>
      <c r="IJ86" s="280"/>
      <c r="IK86" s="280"/>
      <c r="IL86" s="280"/>
      <c r="IM86" s="280"/>
      <c r="IN86" s="280"/>
      <c r="IO86" s="280"/>
      <c r="IP86" s="280"/>
      <c r="IQ86" s="280"/>
      <c r="IR86" s="280"/>
      <c r="IS86" s="280"/>
      <c r="IT86" s="280"/>
      <c r="IU86" s="280"/>
      <c r="IV86" s="280"/>
    </row>
    <row r="87" spans="1:256" ht="15.75">
      <c r="A87" s="280"/>
      <c r="B87" s="281"/>
      <c r="C87" s="282"/>
      <c r="D87" s="348" t="s">
        <v>552</v>
      </c>
      <c r="E87" s="349"/>
      <c r="F87" s="349"/>
      <c r="G87" s="349"/>
      <c r="H87" s="349"/>
      <c r="I87" s="349"/>
      <c r="J87" s="349"/>
      <c r="K87" s="350"/>
      <c r="L87" s="346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0"/>
      <c r="DE87" s="280"/>
      <c r="DF87" s="280"/>
      <c r="DG87" s="280"/>
      <c r="DH87" s="280"/>
      <c r="DI87" s="280"/>
      <c r="DJ87" s="280"/>
      <c r="DK87" s="280"/>
      <c r="DL87" s="280"/>
      <c r="DM87" s="280"/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0"/>
      <c r="FK87" s="280"/>
      <c r="FL87" s="280"/>
      <c r="FM87" s="280"/>
      <c r="FN87" s="280"/>
      <c r="FO87" s="280"/>
      <c r="FP87" s="280"/>
      <c r="FQ87" s="280"/>
      <c r="FR87" s="280"/>
      <c r="FS87" s="280"/>
      <c r="FT87" s="280"/>
      <c r="FU87" s="280"/>
      <c r="FV87" s="280"/>
      <c r="FW87" s="280"/>
      <c r="FX87" s="280"/>
      <c r="FY87" s="280"/>
      <c r="FZ87" s="280"/>
      <c r="GA87" s="280"/>
      <c r="GB87" s="280"/>
      <c r="GC87" s="280"/>
      <c r="GD87" s="280"/>
      <c r="GE87" s="280"/>
      <c r="GF87" s="280"/>
      <c r="GG87" s="280"/>
      <c r="GH87" s="280"/>
      <c r="GI87" s="280"/>
      <c r="GJ87" s="280"/>
      <c r="GK87" s="280"/>
      <c r="GL87" s="280"/>
      <c r="GM87" s="280"/>
      <c r="GN87" s="280"/>
      <c r="GO87" s="280"/>
      <c r="GP87" s="280"/>
      <c r="GQ87" s="280"/>
      <c r="GR87" s="280"/>
      <c r="GS87" s="280"/>
      <c r="GT87" s="280"/>
      <c r="GU87" s="280"/>
      <c r="GV87" s="280"/>
      <c r="GW87" s="280"/>
      <c r="GX87" s="280"/>
      <c r="GY87" s="280"/>
      <c r="GZ87" s="280"/>
      <c r="HA87" s="280"/>
      <c r="HB87" s="280"/>
      <c r="HC87" s="280"/>
      <c r="HD87" s="280"/>
      <c r="HE87" s="280"/>
      <c r="HF87" s="280"/>
      <c r="HG87" s="280"/>
      <c r="HH87" s="280"/>
      <c r="HI87" s="280"/>
      <c r="HJ87" s="280"/>
      <c r="HK87" s="280"/>
      <c r="HL87" s="280"/>
      <c r="HM87" s="280"/>
      <c r="HN87" s="280"/>
      <c r="HO87" s="280"/>
      <c r="HP87" s="280"/>
      <c r="HQ87" s="280"/>
      <c r="HR87" s="280"/>
      <c r="HS87" s="280"/>
      <c r="HT87" s="280"/>
      <c r="HU87" s="280"/>
      <c r="HV87" s="280"/>
      <c r="HW87" s="280"/>
      <c r="HX87" s="280"/>
      <c r="HY87" s="280"/>
      <c r="HZ87" s="280"/>
      <c r="IA87" s="280"/>
      <c r="IB87" s="280"/>
      <c r="IC87" s="280"/>
      <c r="ID87" s="280"/>
      <c r="IE87" s="280"/>
      <c r="IF87" s="280"/>
      <c r="IG87" s="280"/>
      <c r="IH87" s="280"/>
      <c r="II87" s="280"/>
      <c r="IJ87" s="280"/>
      <c r="IK87" s="280"/>
      <c r="IL87" s="280"/>
      <c r="IM87" s="280"/>
      <c r="IN87" s="280"/>
      <c r="IO87" s="280"/>
      <c r="IP87" s="280"/>
      <c r="IQ87" s="280"/>
      <c r="IR87" s="280"/>
      <c r="IS87" s="280"/>
      <c r="IT87" s="280"/>
      <c r="IU87" s="280"/>
      <c r="IV87" s="280"/>
    </row>
    <row r="88" spans="1:256" ht="15.75">
      <c r="A88" s="280"/>
      <c r="B88" s="281"/>
      <c r="C88" s="282"/>
      <c r="D88" s="351" t="s">
        <v>650</v>
      </c>
      <c r="E88" s="352"/>
      <c r="F88" s="352"/>
      <c r="G88" s="352"/>
      <c r="H88" s="352"/>
      <c r="I88" s="352"/>
      <c r="J88" s="352"/>
      <c r="K88" s="353"/>
      <c r="L88" s="346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80"/>
      <c r="CD88" s="280"/>
      <c r="CE88" s="280"/>
      <c r="CF88" s="280"/>
      <c r="CG88" s="280"/>
      <c r="CH88" s="280"/>
      <c r="CI88" s="280"/>
      <c r="CJ88" s="280"/>
      <c r="CK88" s="280"/>
      <c r="CL88" s="280"/>
      <c r="CM88" s="280"/>
      <c r="CN88" s="280"/>
      <c r="CO88" s="280"/>
      <c r="CP88" s="280"/>
      <c r="CQ88" s="280"/>
      <c r="CR88" s="280"/>
      <c r="CS88" s="280"/>
      <c r="CT88" s="280"/>
      <c r="CU88" s="280"/>
      <c r="CV88" s="280"/>
      <c r="CW88" s="280"/>
      <c r="CX88" s="280"/>
      <c r="CY88" s="280"/>
      <c r="CZ88" s="280"/>
      <c r="DA88" s="280"/>
      <c r="DB88" s="280"/>
      <c r="DC88" s="280"/>
      <c r="DD88" s="280"/>
      <c r="DE88" s="280"/>
      <c r="DF88" s="280"/>
      <c r="DG88" s="280"/>
      <c r="DH88" s="280"/>
      <c r="DI88" s="280"/>
      <c r="DJ88" s="280"/>
      <c r="DK88" s="280"/>
      <c r="DL88" s="280"/>
      <c r="DM88" s="280"/>
      <c r="DN88" s="280"/>
      <c r="DO88" s="280"/>
      <c r="DP88" s="280"/>
      <c r="DQ88" s="280"/>
      <c r="DR88" s="280"/>
      <c r="DS88" s="280"/>
      <c r="DT88" s="280"/>
      <c r="DU88" s="280"/>
      <c r="DV88" s="280"/>
      <c r="DW88" s="280"/>
      <c r="DX88" s="280"/>
      <c r="DY88" s="280"/>
      <c r="DZ88" s="280"/>
      <c r="EA88" s="280"/>
      <c r="EB88" s="280"/>
      <c r="EC88" s="280"/>
      <c r="ED88" s="280"/>
      <c r="EE88" s="280"/>
      <c r="EF88" s="280"/>
      <c r="EG88" s="280"/>
      <c r="EH88" s="280"/>
      <c r="EI88" s="280"/>
      <c r="EJ88" s="280"/>
      <c r="EK88" s="280"/>
      <c r="EL88" s="280"/>
      <c r="EM88" s="280"/>
      <c r="EN88" s="280"/>
      <c r="EO88" s="280"/>
      <c r="EP88" s="280"/>
      <c r="EQ88" s="280"/>
      <c r="ER88" s="280"/>
      <c r="ES88" s="280"/>
      <c r="ET88" s="280"/>
      <c r="EU88" s="280"/>
      <c r="EV88" s="280"/>
      <c r="EW88" s="280"/>
      <c r="EX88" s="280"/>
      <c r="EY88" s="280"/>
      <c r="EZ88" s="280"/>
      <c r="FA88" s="280"/>
      <c r="FB88" s="280"/>
      <c r="FC88" s="280"/>
      <c r="FD88" s="280"/>
      <c r="FE88" s="280"/>
      <c r="FF88" s="280"/>
      <c r="FG88" s="280"/>
      <c r="FH88" s="280"/>
      <c r="FI88" s="280"/>
      <c r="FJ88" s="280"/>
      <c r="FK88" s="280"/>
      <c r="FL88" s="280"/>
      <c r="FM88" s="280"/>
      <c r="FN88" s="280"/>
      <c r="FO88" s="280"/>
      <c r="FP88" s="280"/>
      <c r="FQ88" s="280"/>
      <c r="FR88" s="280"/>
      <c r="FS88" s="280"/>
      <c r="FT88" s="280"/>
      <c r="FU88" s="280"/>
      <c r="FV88" s="280"/>
      <c r="FW88" s="280"/>
      <c r="FX88" s="280"/>
      <c r="FY88" s="280"/>
      <c r="FZ88" s="280"/>
      <c r="GA88" s="280"/>
      <c r="GB88" s="280"/>
      <c r="GC88" s="280"/>
      <c r="GD88" s="280"/>
      <c r="GE88" s="280"/>
      <c r="GF88" s="280"/>
      <c r="GG88" s="280"/>
      <c r="GH88" s="280"/>
      <c r="GI88" s="280"/>
      <c r="GJ88" s="280"/>
      <c r="GK88" s="280"/>
      <c r="GL88" s="280"/>
      <c r="GM88" s="280"/>
      <c r="GN88" s="280"/>
      <c r="GO88" s="280"/>
      <c r="GP88" s="280"/>
      <c r="GQ88" s="280"/>
      <c r="GR88" s="280"/>
      <c r="GS88" s="280"/>
      <c r="GT88" s="280"/>
      <c r="GU88" s="280"/>
      <c r="GV88" s="280"/>
      <c r="GW88" s="280"/>
      <c r="GX88" s="280"/>
      <c r="GY88" s="280"/>
      <c r="GZ88" s="280"/>
      <c r="HA88" s="280"/>
      <c r="HB88" s="280"/>
      <c r="HC88" s="280"/>
      <c r="HD88" s="280"/>
      <c r="HE88" s="280"/>
      <c r="HF88" s="280"/>
      <c r="HG88" s="280"/>
      <c r="HH88" s="280"/>
      <c r="HI88" s="280"/>
      <c r="HJ88" s="280"/>
      <c r="HK88" s="280"/>
      <c r="HL88" s="280"/>
      <c r="HM88" s="280"/>
      <c r="HN88" s="280"/>
      <c r="HO88" s="280"/>
      <c r="HP88" s="280"/>
      <c r="HQ88" s="280"/>
      <c r="HR88" s="280"/>
      <c r="HS88" s="280"/>
      <c r="HT88" s="280"/>
      <c r="HU88" s="280"/>
      <c r="HV88" s="280"/>
      <c r="HW88" s="280"/>
      <c r="HX88" s="280"/>
      <c r="HY88" s="280"/>
      <c r="HZ88" s="280"/>
      <c r="IA88" s="280"/>
      <c r="IB88" s="280"/>
      <c r="IC88" s="280"/>
      <c r="ID88" s="280"/>
      <c r="IE88" s="280"/>
      <c r="IF88" s="280"/>
      <c r="IG88" s="280"/>
      <c r="IH88" s="280"/>
      <c r="II88" s="280"/>
      <c r="IJ88" s="280"/>
      <c r="IK88" s="280"/>
      <c r="IL88" s="280"/>
      <c r="IM88" s="280"/>
      <c r="IN88" s="280"/>
      <c r="IO88" s="280"/>
      <c r="IP88" s="280"/>
      <c r="IQ88" s="280"/>
      <c r="IR88" s="280"/>
      <c r="IS88" s="280"/>
      <c r="IT88" s="280"/>
      <c r="IU88" s="280"/>
      <c r="IV88" s="280"/>
    </row>
    <row r="89" spans="1:256" ht="15.75">
      <c r="A89" s="280"/>
      <c r="B89" s="281"/>
      <c r="C89" s="282"/>
      <c r="D89" s="351" t="s">
        <v>553</v>
      </c>
      <c r="E89" s="352"/>
      <c r="F89" s="352"/>
      <c r="G89" s="352"/>
      <c r="H89" s="352"/>
      <c r="I89" s="352"/>
      <c r="J89" s="352"/>
      <c r="K89" s="353"/>
      <c r="L89" s="346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80"/>
      <c r="DM89" s="280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0"/>
      <c r="EN89" s="280"/>
      <c r="EO89" s="280"/>
      <c r="EP89" s="280"/>
      <c r="EQ89" s="280"/>
      <c r="ER89" s="280"/>
      <c r="ES89" s="280"/>
      <c r="ET89" s="280"/>
      <c r="EU89" s="280"/>
      <c r="EV89" s="280"/>
      <c r="EW89" s="280"/>
      <c r="EX89" s="280"/>
      <c r="EY89" s="280"/>
      <c r="EZ89" s="280"/>
      <c r="FA89" s="280"/>
      <c r="FB89" s="280"/>
      <c r="FC89" s="280"/>
      <c r="FD89" s="280"/>
      <c r="FE89" s="280"/>
      <c r="FF89" s="280"/>
      <c r="FG89" s="280"/>
      <c r="FH89" s="280"/>
      <c r="FI89" s="280"/>
      <c r="FJ89" s="280"/>
      <c r="FK89" s="280"/>
      <c r="FL89" s="280"/>
      <c r="FM89" s="280"/>
      <c r="FN89" s="280"/>
      <c r="FO89" s="280"/>
      <c r="FP89" s="280"/>
      <c r="FQ89" s="280"/>
      <c r="FR89" s="280"/>
      <c r="FS89" s="280"/>
      <c r="FT89" s="280"/>
      <c r="FU89" s="280"/>
      <c r="FV89" s="280"/>
      <c r="FW89" s="280"/>
      <c r="FX89" s="280"/>
      <c r="FY89" s="280"/>
      <c r="FZ89" s="280"/>
      <c r="GA89" s="280"/>
      <c r="GB89" s="280"/>
      <c r="GC89" s="280"/>
      <c r="GD89" s="280"/>
      <c r="GE89" s="280"/>
      <c r="GF89" s="280"/>
      <c r="GG89" s="280"/>
      <c r="GH89" s="280"/>
      <c r="GI89" s="280"/>
      <c r="GJ89" s="280"/>
      <c r="GK89" s="280"/>
      <c r="GL89" s="280"/>
      <c r="GM89" s="280"/>
      <c r="GN89" s="280"/>
      <c r="GO89" s="280"/>
      <c r="GP89" s="280"/>
      <c r="GQ89" s="280"/>
      <c r="GR89" s="280"/>
      <c r="GS89" s="280"/>
      <c r="GT89" s="280"/>
      <c r="GU89" s="280"/>
      <c r="GV89" s="280"/>
      <c r="GW89" s="280"/>
      <c r="GX89" s="280"/>
      <c r="GY89" s="280"/>
      <c r="GZ89" s="280"/>
      <c r="HA89" s="280"/>
      <c r="HB89" s="280"/>
      <c r="HC89" s="280"/>
      <c r="HD89" s="280"/>
      <c r="HE89" s="280"/>
      <c r="HF89" s="280"/>
      <c r="HG89" s="280"/>
      <c r="HH89" s="280"/>
      <c r="HI89" s="280"/>
      <c r="HJ89" s="280"/>
      <c r="HK89" s="280"/>
      <c r="HL89" s="280"/>
      <c r="HM89" s="280"/>
      <c r="HN89" s="280"/>
      <c r="HO89" s="280"/>
      <c r="HP89" s="280"/>
      <c r="HQ89" s="280"/>
      <c r="HR89" s="280"/>
      <c r="HS89" s="280"/>
      <c r="HT89" s="280"/>
      <c r="HU89" s="280"/>
      <c r="HV89" s="280"/>
      <c r="HW89" s="280"/>
      <c r="HX89" s="280"/>
      <c r="HY89" s="280"/>
      <c r="HZ89" s="280"/>
      <c r="IA89" s="280"/>
      <c r="IB89" s="280"/>
      <c r="IC89" s="280"/>
      <c r="ID89" s="280"/>
      <c r="IE89" s="280"/>
      <c r="IF89" s="280"/>
      <c r="IG89" s="280"/>
      <c r="IH89" s="280"/>
      <c r="II89" s="280"/>
      <c r="IJ89" s="280"/>
      <c r="IK89" s="280"/>
      <c r="IL89" s="280"/>
      <c r="IM89" s="280"/>
      <c r="IN89" s="280"/>
      <c r="IO89" s="280"/>
      <c r="IP89" s="280"/>
      <c r="IQ89" s="280"/>
      <c r="IR89" s="280"/>
      <c r="IS89" s="280"/>
      <c r="IT89" s="280"/>
      <c r="IU89" s="280"/>
      <c r="IV89" s="280"/>
    </row>
    <row r="90" spans="1:256" ht="15.75">
      <c r="A90" s="280"/>
      <c r="B90" s="281"/>
      <c r="C90" s="282"/>
      <c r="D90" s="351" t="s">
        <v>554</v>
      </c>
      <c r="E90" s="352"/>
      <c r="F90" s="352"/>
      <c r="G90" s="352"/>
      <c r="H90" s="352"/>
      <c r="I90" s="352"/>
      <c r="J90" s="352"/>
      <c r="K90" s="353"/>
      <c r="L90" s="346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  <c r="BG90" s="280"/>
      <c r="BH90" s="280"/>
      <c r="BI90" s="280"/>
      <c r="BJ90" s="280"/>
      <c r="BK90" s="280"/>
      <c r="BL90" s="280"/>
      <c r="BM90" s="280"/>
      <c r="BN90" s="280"/>
      <c r="BO90" s="280"/>
      <c r="BP90" s="280"/>
      <c r="BQ90" s="280"/>
      <c r="BR90" s="280"/>
      <c r="BS90" s="280"/>
      <c r="BT90" s="280"/>
      <c r="BU90" s="280"/>
      <c r="BV90" s="280"/>
      <c r="BW90" s="280"/>
      <c r="BX90" s="280"/>
      <c r="BY90" s="280"/>
      <c r="BZ90" s="280"/>
      <c r="CA90" s="280"/>
      <c r="CB90" s="280"/>
      <c r="CC90" s="280"/>
      <c r="CD90" s="280"/>
      <c r="CE90" s="280"/>
      <c r="CF90" s="280"/>
      <c r="CG90" s="280"/>
      <c r="CH90" s="280"/>
      <c r="CI90" s="280"/>
      <c r="CJ90" s="280"/>
      <c r="CK90" s="280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0"/>
      <c r="DA90" s="280"/>
      <c r="DB90" s="280"/>
      <c r="DC90" s="280"/>
      <c r="DD90" s="280"/>
      <c r="DE90" s="280"/>
      <c r="DF90" s="280"/>
      <c r="DG90" s="280"/>
      <c r="DH90" s="280"/>
      <c r="DI90" s="280"/>
      <c r="DJ90" s="280"/>
      <c r="DK90" s="280"/>
      <c r="DL90" s="280"/>
      <c r="DM90" s="280"/>
      <c r="DN90" s="280"/>
      <c r="DO90" s="280"/>
      <c r="DP90" s="280"/>
      <c r="DQ90" s="280"/>
      <c r="DR90" s="280"/>
      <c r="DS90" s="280"/>
      <c r="DT90" s="280"/>
      <c r="DU90" s="280"/>
      <c r="DV90" s="280"/>
      <c r="DW90" s="280"/>
      <c r="DX90" s="280"/>
      <c r="DY90" s="280"/>
      <c r="DZ90" s="280"/>
      <c r="EA90" s="280"/>
      <c r="EB90" s="280"/>
      <c r="EC90" s="280"/>
      <c r="ED90" s="280"/>
      <c r="EE90" s="280"/>
      <c r="EF90" s="280"/>
      <c r="EG90" s="280"/>
      <c r="EH90" s="280"/>
      <c r="EI90" s="280"/>
      <c r="EJ90" s="280"/>
      <c r="EK90" s="280"/>
      <c r="EL90" s="280"/>
      <c r="EM90" s="280"/>
      <c r="EN90" s="280"/>
      <c r="EO90" s="280"/>
      <c r="EP90" s="280"/>
      <c r="EQ90" s="280"/>
      <c r="ER90" s="280"/>
      <c r="ES90" s="280"/>
      <c r="ET90" s="280"/>
      <c r="EU90" s="280"/>
      <c r="EV90" s="280"/>
      <c r="EW90" s="280"/>
      <c r="EX90" s="280"/>
      <c r="EY90" s="280"/>
      <c r="EZ90" s="280"/>
      <c r="FA90" s="280"/>
      <c r="FB90" s="280"/>
      <c r="FC90" s="280"/>
      <c r="FD90" s="280"/>
      <c r="FE90" s="280"/>
      <c r="FF90" s="280"/>
      <c r="FG90" s="280"/>
      <c r="FH90" s="280"/>
      <c r="FI90" s="280"/>
      <c r="FJ90" s="280"/>
      <c r="FK90" s="280"/>
      <c r="FL90" s="280"/>
      <c r="FM90" s="280"/>
      <c r="FN90" s="280"/>
      <c r="FO90" s="280"/>
      <c r="FP90" s="280"/>
      <c r="FQ90" s="280"/>
      <c r="FR90" s="280"/>
      <c r="FS90" s="280"/>
      <c r="FT90" s="280"/>
      <c r="FU90" s="280"/>
      <c r="FV90" s="280"/>
      <c r="FW90" s="280"/>
      <c r="FX90" s="280"/>
      <c r="FY90" s="280"/>
      <c r="FZ90" s="280"/>
      <c r="GA90" s="280"/>
      <c r="GB90" s="280"/>
      <c r="GC90" s="280"/>
      <c r="GD90" s="280"/>
      <c r="GE90" s="280"/>
      <c r="GF90" s="280"/>
      <c r="GG90" s="280"/>
      <c r="GH90" s="280"/>
      <c r="GI90" s="280"/>
      <c r="GJ90" s="280"/>
      <c r="GK90" s="280"/>
      <c r="GL90" s="280"/>
      <c r="GM90" s="280"/>
      <c r="GN90" s="280"/>
      <c r="GO90" s="280"/>
      <c r="GP90" s="280"/>
      <c r="GQ90" s="280"/>
      <c r="GR90" s="280"/>
      <c r="GS90" s="280"/>
      <c r="GT90" s="280"/>
      <c r="GU90" s="280"/>
      <c r="GV90" s="280"/>
      <c r="GW90" s="280"/>
      <c r="GX90" s="280"/>
      <c r="GY90" s="280"/>
      <c r="GZ90" s="280"/>
      <c r="HA90" s="280"/>
      <c r="HB90" s="280"/>
      <c r="HC90" s="280"/>
      <c r="HD90" s="280"/>
      <c r="HE90" s="280"/>
      <c r="HF90" s="280"/>
      <c r="HG90" s="280"/>
      <c r="HH90" s="280"/>
      <c r="HI90" s="280"/>
      <c r="HJ90" s="280"/>
      <c r="HK90" s="280"/>
      <c r="HL90" s="280"/>
      <c r="HM90" s="280"/>
      <c r="HN90" s="280"/>
      <c r="HO90" s="280"/>
      <c r="HP90" s="280"/>
      <c r="HQ90" s="280"/>
      <c r="HR90" s="280"/>
      <c r="HS90" s="280"/>
      <c r="HT90" s="280"/>
      <c r="HU90" s="280"/>
      <c r="HV90" s="280"/>
      <c r="HW90" s="280"/>
      <c r="HX90" s="280"/>
      <c r="HY90" s="280"/>
      <c r="HZ90" s="280"/>
      <c r="IA90" s="280"/>
      <c r="IB90" s="280"/>
      <c r="IC90" s="280"/>
      <c r="ID90" s="280"/>
      <c r="IE90" s="280"/>
      <c r="IF90" s="280"/>
      <c r="IG90" s="280"/>
      <c r="IH90" s="280"/>
      <c r="II90" s="280"/>
      <c r="IJ90" s="280"/>
      <c r="IK90" s="280"/>
      <c r="IL90" s="280"/>
      <c r="IM90" s="280"/>
      <c r="IN90" s="280"/>
      <c r="IO90" s="280"/>
      <c r="IP90" s="280"/>
      <c r="IQ90" s="280"/>
      <c r="IR90" s="280"/>
      <c r="IS90" s="280"/>
      <c r="IT90" s="280"/>
      <c r="IU90" s="280"/>
      <c r="IV90" s="280"/>
    </row>
    <row r="91" spans="1:256" ht="15.75">
      <c r="A91" s="280"/>
      <c r="B91" s="281"/>
      <c r="C91" s="282"/>
      <c r="D91" s="354" t="s">
        <v>555</v>
      </c>
      <c r="E91" s="355"/>
      <c r="F91" s="355"/>
      <c r="G91" s="355"/>
      <c r="H91" s="355"/>
      <c r="I91" s="355"/>
      <c r="J91" s="355"/>
      <c r="K91" s="356"/>
      <c r="L91" s="346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  <c r="BG91" s="280"/>
      <c r="BH91" s="280"/>
      <c r="BI91" s="280"/>
      <c r="BJ91" s="280"/>
      <c r="BK91" s="280"/>
      <c r="BL91" s="280"/>
      <c r="BM91" s="280"/>
      <c r="BN91" s="280"/>
      <c r="BO91" s="280"/>
      <c r="BP91" s="280"/>
      <c r="BQ91" s="280"/>
      <c r="BR91" s="280"/>
      <c r="BS91" s="280"/>
      <c r="BT91" s="280"/>
      <c r="BU91" s="280"/>
      <c r="BV91" s="280"/>
      <c r="BW91" s="280"/>
      <c r="BX91" s="280"/>
      <c r="BY91" s="280"/>
      <c r="BZ91" s="280"/>
      <c r="CA91" s="280"/>
      <c r="CB91" s="280"/>
      <c r="CC91" s="280"/>
      <c r="CD91" s="280"/>
      <c r="CE91" s="280"/>
      <c r="CF91" s="280"/>
      <c r="CG91" s="280"/>
      <c r="CH91" s="280"/>
      <c r="CI91" s="280"/>
      <c r="CJ91" s="280"/>
      <c r="CK91" s="280"/>
      <c r="CL91" s="280"/>
      <c r="CM91" s="280"/>
      <c r="CN91" s="280"/>
      <c r="CO91" s="280"/>
      <c r="CP91" s="280"/>
      <c r="CQ91" s="280"/>
      <c r="CR91" s="280"/>
      <c r="CS91" s="280"/>
      <c r="CT91" s="280"/>
      <c r="CU91" s="280"/>
      <c r="CV91" s="280"/>
      <c r="CW91" s="280"/>
      <c r="CX91" s="280"/>
      <c r="CY91" s="280"/>
      <c r="CZ91" s="280"/>
      <c r="DA91" s="280"/>
      <c r="DB91" s="280"/>
      <c r="DC91" s="280"/>
      <c r="DD91" s="280"/>
      <c r="DE91" s="280"/>
      <c r="DF91" s="280"/>
      <c r="DG91" s="280"/>
      <c r="DH91" s="280"/>
      <c r="DI91" s="280"/>
      <c r="DJ91" s="280"/>
      <c r="DK91" s="280"/>
      <c r="DL91" s="280"/>
      <c r="DM91" s="280"/>
      <c r="DN91" s="280"/>
      <c r="DO91" s="280"/>
      <c r="DP91" s="280"/>
      <c r="DQ91" s="280"/>
      <c r="DR91" s="280"/>
      <c r="DS91" s="280"/>
      <c r="DT91" s="280"/>
      <c r="DU91" s="280"/>
      <c r="DV91" s="280"/>
      <c r="DW91" s="280"/>
      <c r="DX91" s="280"/>
      <c r="DY91" s="280"/>
      <c r="DZ91" s="280"/>
      <c r="EA91" s="280"/>
      <c r="EB91" s="280"/>
      <c r="EC91" s="280"/>
      <c r="ED91" s="280"/>
      <c r="EE91" s="280"/>
      <c r="EF91" s="280"/>
      <c r="EG91" s="280"/>
      <c r="EH91" s="280"/>
      <c r="EI91" s="280"/>
      <c r="EJ91" s="280"/>
      <c r="EK91" s="280"/>
      <c r="EL91" s="280"/>
      <c r="EM91" s="280"/>
      <c r="EN91" s="280"/>
      <c r="EO91" s="280"/>
      <c r="EP91" s="280"/>
      <c r="EQ91" s="280"/>
      <c r="ER91" s="280"/>
      <c r="ES91" s="280"/>
      <c r="ET91" s="280"/>
      <c r="EU91" s="280"/>
      <c r="EV91" s="280"/>
      <c r="EW91" s="280"/>
      <c r="EX91" s="280"/>
      <c r="EY91" s="280"/>
      <c r="EZ91" s="280"/>
      <c r="FA91" s="280"/>
      <c r="FB91" s="280"/>
      <c r="FC91" s="280"/>
      <c r="FD91" s="280"/>
      <c r="FE91" s="280"/>
      <c r="FF91" s="280"/>
      <c r="FG91" s="280"/>
      <c r="FH91" s="280"/>
      <c r="FI91" s="280"/>
      <c r="FJ91" s="280"/>
      <c r="FK91" s="280"/>
      <c r="FL91" s="280"/>
      <c r="FM91" s="280"/>
      <c r="FN91" s="280"/>
      <c r="FO91" s="280"/>
      <c r="FP91" s="280"/>
      <c r="FQ91" s="280"/>
      <c r="FR91" s="280"/>
      <c r="FS91" s="280"/>
      <c r="FT91" s="280"/>
      <c r="FU91" s="280"/>
      <c r="FV91" s="280"/>
      <c r="FW91" s="280"/>
      <c r="FX91" s="280"/>
      <c r="FY91" s="280"/>
      <c r="FZ91" s="280"/>
      <c r="GA91" s="280"/>
      <c r="GB91" s="280"/>
      <c r="GC91" s="280"/>
      <c r="GD91" s="280"/>
      <c r="GE91" s="280"/>
      <c r="GF91" s="280"/>
      <c r="GG91" s="280"/>
      <c r="GH91" s="280"/>
      <c r="GI91" s="280"/>
      <c r="GJ91" s="280"/>
      <c r="GK91" s="280"/>
      <c r="GL91" s="280"/>
      <c r="GM91" s="280"/>
      <c r="GN91" s="280"/>
      <c r="GO91" s="280"/>
      <c r="GP91" s="280"/>
      <c r="GQ91" s="280"/>
      <c r="GR91" s="280"/>
      <c r="GS91" s="280"/>
      <c r="GT91" s="280"/>
      <c r="GU91" s="280"/>
      <c r="GV91" s="280"/>
      <c r="GW91" s="280"/>
      <c r="GX91" s="280"/>
      <c r="GY91" s="280"/>
      <c r="GZ91" s="280"/>
      <c r="HA91" s="280"/>
      <c r="HB91" s="280"/>
      <c r="HC91" s="280"/>
      <c r="HD91" s="280"/>
      <c r="HE91" s="280"/>
      <c r="HF91" s="280"/>
      <c r="HG91" s="280"/>
      <c r="HH91" s="280"/>
      <c r="HI91" s="280"/>
      <c r="HJ91" s="280"/>
      <c r="HK91" s="280"/>
      <c r="HL91" s="280"/>
      <c r="HM91" s="280"/>
      <c r="HN91" s="280"/>
      <c r="HO91" s="280"/>
      <c r="HP91" s="280"/>
      <c r="HQ91" s="280"/>
      <c r="HR91" s="280"/>
      <c r="HS91" s="280"/>
      <c r="HT91" s="280"/>
      <c r="HU91" s="280"/>
      <c r="HV91" s="280"/>
      <c r="HW91" s="280"/>
      <c r="HX91" s="280"/>
      <c r="HY91" s="280"/>
      <c r="HZ91" s="280"/>
      <c r="IA91" s="280"/>
      <c r="IB91" s="280"/>
      <c r="IC91" s="280"/>
      <c r="ID91" s="280"/>
      <c r="IE91" s="280"/>
      <c r="IF91" s="280"/>
      <c r="IG91" s="280"/>
      <c r="IH91" s="280"/>
      <c r="II91" s="280"/>
      <c r="IJ91" s="280"/>
      <c r="IK91" s="280"/>
      <c r="IL91" s="280"/>
      <c r="IM91" s="280"/>
      <c r="IN91" s="280"/>
      <c r="IO91" s="280"/>
      <c r="IP91" s="280"/>
      <c r="IQ91" s="280"/>
      <c r="IR91" s="280"/>
      <c r="IS91" s="280"/>
      <c r="IT91" s="280"/>
      <c r="IU91" s="280"/>
      <c r="IV91" s="280"/>
    </row>
    <row r="92" spans="2:12" ht="6.75" customHeight="1">
      <c r="B92" s="23"/>
      <c r="C92" s="33"/>
      <c r="D92" s="357"/>
      <c r="E92" s="357"/>
      <c r="F92" s="357"/>
      <c r="G92" s="357"/>
      <c r="H92" s="357"/>
      <c r="I92" s="357"/>
      <c r="J92" s="357"/>
      <c r="K92" s="357"/>
      <c r="L92" s="32"/>
    </row>
    <row r="93" spans="2:12" ht="15.75">
      <c r="B93" s="23"/>
      <c r="C93" s="33">
        <f>1+C83</f>
        <v>19</v>
      </c>
      <c r="D93" s="31" t="s">
        <v>556</v>
      </c>
      <c r="E93" s="31"/>
      <c r="F93" s="31"/>
      <c r="G93" s="31"/>
      <c r="H93" s="31"/>
      <c r="I93" s="31"/>
      <c r="J93" s="31"/>
      <c r="K93" s="31"/>
      <c r="L93" s="32"/>
    </row>
    <row r="94" spans="2:12" ht="15.75">
      <c r="B94" s="23"/>
      <c r="C94" s="33"/>
      <c r="D94" s="31" t="s">
        <v>557</v>
      </c>
      <c r="E94" s="31"/>
      <c r="F94" s="31"/>
      <c r="G94" s="31"/>
      <c r="H94" s="31"/>
      <c r="I94" s="31"/>
      <c r="J94" s="31"/>
      <c r="K94" s="31"/>
      <c r="L94" s="32"/>
    </row>
    <row r="95" spans="2:12" ht="15.75">
      <c r="B95" s="23"/>
      <c r="C95" s="33"/>
      <c r="D95" s="31" t="s">
        <v>558</v>
      </c>
      <c r="E95" s="31"/>
      <c r="F95" s="31"/>
      <c r="G95" s="31"/>
      <c r="H95" s="31"/>
      <c r="I95" s="31"/>
      <c r="J95" s="31"/>
      <c r="K95" s="31"/>
      <c r="L95" s="32"/>
    </row>
    <row r="96" spans="2:12" ht="15.75">
      <c r="B96" s="23"/>
      <c r="C96" s="33">
        <f>1+C93</f>
        <v>20</v>
      </c>
      <c r="D96" s="31" t="s">
        <v>559</v>
      </c>
      <c r="E96" s="31"/>
      <c r="F96" s="31"/>
      <c r="G96" s="31"/>
      <c r="H96" s="31"/>
      <c r="I96" s="31"/>
      <c r="J96" s="31"/>
      <c r="K96" s="31"/>
      <c r="L96" s="32"/>
    </row>
    <row r="97" spans="2:12" ht="15.75">
      <c r="B97" s="23"/>
      <c r="C97" s="33"/>
      <c r="D97" s="31" t="s">
        <v>560</v>
      </c>
      <c r="E97" s="31"/>
      <c r="F97" s="31"/>
      <c r="G97" s="31"/>
      <c r="H97" s="31"/>
      <c r="I97" s="31"/>
      <c r="J97" s="31"/>
      <c r="K97" s="31"/>
      <c r="L97" s="32"/>
    </row>
    <row r="98" spans="2:12" ht="15.75">
      <c r="B98" s="23"/>
      <c r="C98" s="33">
        <f>1+C96</f>
        <v>21</v>
      </c>
      <c r="D98" s="31" t="s">
        <v>561</v>
      </c>
      <c r="E98" s="31"/>
      <c r="F98" s="31"/>
      <c r="G98" s="31"/>
      <c r="H98" s="31"/>
      <c r="I98" s="31"/>
      <c r="J98" s="31"/>
      <c r="K98" s="31"/>
      <c r="L98" s="32"/>
    </row>
    <row r="99" spans="2:12" ht="15.75">
      <c r="B99" s="23"/>
      <c r="C99" s="33"/>
      <c r="D99" s="31" t="s">
        <v>434</v>
      </c>
      <c r="E99" s="31"/>
      <c r="F99" s="31"/>
      <c r="G99" s="31"/>
      <c r="H99" s="31"/>
      <c r="I99" s="31"/>
      <c r="J99" s="31"/>
      <c r="K99" s="31"/>
      <c r="L99" s="32"/>
    </row>
    <row r="100" spans="2:12" ht="15.75">
      <c r="B100" s="23"/>
      <c r="C100" s="33"/>
      <c r="D100" s="31" t="s">
        <v>562</v>
      </c>
      <c r="E100" s="31"/>
      <c r="F100" s="31"/>
      <c r="G100" s="31"/>
      <c r="H100" s="31"/>
      <c r="I100" s="31"/>
      <c r="J100" s="31"/>
      <c r="K100" s="31"/>
      <c r="L100" s="32"/>
    </row>
    <row r="101" spans="2:12" ht="15.75">
      <c r="B101" s="23"/>
      <c r="C101" s="33"/>
      <c r="D101" s="31" t="s">
        <v>436</v>
      </c>
      <c r="E101" s="31"/>
      <c r="F101" s="31"/>
      <c r="G101" s="31"/>
      <c r="H101" s="31"/>
      <c r="I101" s="31"/>
      <c r="J101" s="31"/>
      <c r="K101" s="31"/>
      <c r="L101" s="32"/>
    </row>
    <row r="102" spans="2:12" ht="15.75">
      <c r="B102" s="23"/>
      <c r="C102" s="33"/>
      <c r="D102" s="31" t="s">
        <v>563</v>
      </c>
      <c r="E102" s="31"/>
      <c r="F102" s="31"/>
      <c r="G102" s="31"/>
      <c r="H102" s="31"/>
      <c r="I102" s="31"/>
      <c r="J102" s="31"/>
      <c r="K102" s="31"/>
      <c r="L102" s="32"/>
    </row>
    <row r="103" spans="2:12" ht="15.75">
      <c r="B103" s="23"/>
      <c r="C103" s="33"/>
      <c r="D103" s="358" t="s">
        <v>437</v>
      </c>
      <c r="E103" s="359"/>
      <c r="F103" s="359"/>
      <c r="G103" s="359"/>
      <c r="H103" s="359"/>
      <c r="I103" s="359"/>
      <c r="J103" s="359"/>
      <c r="K103" s="360"/>
      <c r="L103" s="32"/>
    </row>
    <row r="104" spans="2:12" ht="15.75">
      <c r="B104" s="23"/>
      <c r="C104" s="33"/>
      <c r="D104" s="361" t="s">
        <v>438</v>
      </c>
      <c r="E104" s="362"/>
      <c r="F104" s="362"/>
      <c r="G104" s="362"/>
      <c r="H104" s="362"/>
      <c r="I104" s="362"/>
      <c r="J104" s="362"/>
      <c r="K104" s="363"/>
      <c r="L104" s="32"/>
    </row>
    <row r="105" spans="2:12" ht="15.75">
      <c r="B105" s="23"/>
      <c r="C105" s="33"/>
      <c r="D105" s="361" t="s">
        <v>564</v>
      </c>
      <c r="E105" s="362"/>
      <c r="F105" s="362"/>
      <c r="G105" s="362"/>
      <c r="H105" s="362"/>
      <c r="I105" s="362"/>
      <c r="J105" s="362"/>
      <c r="K105" s="363"/>
      <c r="L105" s="32"/>
    </row>
    <row r="106" spans="2:12" ht="15.75">
      <c r="B106" s="23"/>
      <c r="C106" s="33"/>
      <c r="D106" s="361" t="s">
        <v>565</v>
      </c>
      <c r="E106" s="362"/>
      <c r="F106" s="362"/>
      <c r="G106" s="362"/>
      <c r="H106" s="362"/>
      <c r="I106" s="362"/>
      <c r="J106" s="362"/>
      <c r="K106" s="363"/>
      <c r="L106" s="32"/>
    </row>
    <row r="107" spans="2:12" ht="15.75">
      <c r="B107" s="23"/>
      <c r="C107" s="33"/>
      <c r="D107" s="364" t="s">
        <v>566</v>
      </c>
      <c r="E107" s="365"/>
      <c r="F107" s="365"/>
      <c r="G107" s="365"/>
      <c r="H107" s="365"/>
      <c r="I107" s="365"/>
      <c r="J107" s="365"/>
      <c r="K107" s="366"/>
      <c r="L107" s="32"/>
    </row>
    <row r="108" spans="2:12" ht="6.75" customHeight="1">
      <c r="B108" s="23"/>
      <c r="C108" s="33"/>
      <c r="D108" s="357"/>
      <c r="E108" s="357"/>
      <c r="F108" s="357"/>
      <c r="G108" s="357"/>
      <c r="H108" s="357"/>
      <c r="I108" s="357"/>
      <c r="J108" s="357"/>
      <c r="K108" s="357"/>
      <c r="L108" s="32"/>
    </row>
    <row r="109" spans="2:12" ht="15.75">
      <c r="B109" s="23"/>
      <c r="C109" s="33">
        <f>1+C98</f>
        <v>22</v>
      </c>
      <c r="D109" s="345" t="s">
        <v>567</v>
      </c>
      <c r="E109" s="31"/>
      <c r="F109" s="31"/>
      <c r="G109" s="31"/>
      <c r="H109" s="31"/>
      <c r="I109" s="31"/>
      <c r="J109" s="31"/>
      <c r="K109" s="31"/>
      <c r="L109" s="32"/>
    </row>
    <row r="110" spans="2:12" ht="15.75">
      <c r="B110" s="23"/>
      <c r="C110" s="33"/>
      <c r="D110" s="345" t="s">
        <v>568</v>
      </c>
      <c r="E110" s="31"/>
      <c r="F110" s="357"/>
      <c r="G110" s="357"/>
      <c r="H110" s="31"/>
      <c r="I110" s="31"/>
      <c r="J110" s="31"/>
      <c r="K110" s="31"/>
      <c r="L110" s="32"/>
    </row>
    <row r="111" spans="2:12" ht="15.75">
      <c r="B111" s="23"/>
      <c r="C111" s="33"/>
      <c r="D111" s="345" t="s">
        <v>569</v>
      </c>
      <c r="E111" s="31"/>
      <c r="F111" s="31"/>
      <c r="G111" s="31"/>
      <c r="H111" s="31"/>
      <c r="I111" s="31"/>
      <c r="J111" s="31"/>
      <c r="K111" s="31"/>
      <c r="L111" s="32"/>
    </row>
    <row r="112" spans="2:12" ht="15.75">
      <c r="B112" s="23"/>
      <c r="C112" s="33"/>
      <c r="D112" s="358" t="s">
        <v>570</v>
      </c>
      <c r="E112" s="359"/>
      <c r="F112" s="359"/>
      <c r="G112" s="359"/>
      <c r="H112" s="359"/>
      <c r="I112" s="359"/>
      <c r="J112" s="359"/>
      <c r="K112" s="360"/>
      <c r="L112" s="32"/>
    </row>
    <row r="113" spans="2:12" ht="15.75">
      <c r="B113" s="23"/>
      <c r="C113" s="33"/>
      <c r="D113" s="361" t="s">
        <v>571</v>
      </c>
      <c r="E113" s="362"/>
      <c r="F113" s="362"/>
      <c r="G113" s="362"/>
      <c r="H113" s="362"/>
      <c r="I113" s="362"/>
      <c r="J113" s="362"/>
      <c r="K113" s="363"/>
      <c r="L113" s="32"/>
    </row>
    <row r="114" spans="2:12" ht="15.75">
      <c r="B114" s="23"/>
      <c r="C114" s="33"/>
      <c r="D114" s="364" t="s">
        <v>572</v>
      </c>
      <c r="E114" s="365"/>
      <c r="F114" s="365"/>
      <c r="G114" s="365"/>
      <c r="H114" s="365"/>
      <c r="I114" s="365"/>
      <c r="J114" s="365"/>
      <c r="K114" s="366"/>
      <c r="L114" s="32"/>
    </row>
    <row r="115" spans="2:12" ht="6.75" customHeight="1">
      <c r="B115" s="23"/>
      <c r="C115" s="33"/>
      <c r="D115" s="357"/>
      <c r="E115" s="357"/>
      <c r="F115" s="357"/>
      <c r="G115" s="357"/>
      <c r="H115" s="357"/>
      <c r="I115" s="357"/>
      <c r="J115" s="357"/>
      <c r="K115" s="357"/>
      <c r="L115" s="32"/>
    </row>
    <row r="116" spans="2:12" ht="15.75">
      <c r="B116" s="23"/>
      <c r="C116" s="33">
        <f>1+C109</f>
        <v>23</v>
      </c>
      <c r="D116" s="31" t="s">
        <v>573</v>
      </c>
      <c r="E116" s="31"/>
      <c r="F116" s="31"/>
      <c r="G116" s="31"/>
      <c r="H116" s="31"/>
      <c r="I116" s="31"/>
      <c r="J116" s="31"/>
      <c r="K116" s="31"/>
      <c r="L116" s="32"/>
    </row>
    <row r="117" spans="2:12" ht="15.75">
      <c r="B117" s="23"/>
      <c r="C117" s="33"/>
      <c r="D117" s="31" t="s">
        <v>574</v>
      </c>
      <c r="E117" s="31"/>
      <c r="F117" s="31"/>
      <c r="G117" s="31"/>
      <c r="H117" s="31"/>
      <c r="I117" s="31"/>
      <c r="J117" s="31"/>
      <c r="K117" s="31"/>
      <c r="L117" s="32"/>
    </row>
    <row r="118" spans="2:12" ht="15.75">
      <c r="B118" s="23"/>
      <c r="C118" s="33"/>
      <c r="D118" s="358" t="s">
        <v>439</v>
      </c>
      <c r="E118" s="359"/>
      <c r="F118" s="359"/>
      <c r="G118" s="359"/>
      <c r="H118" s="359"/>
      <c r="I118" s="359"/>
      <c r="J118" s="359"/>
      <c r="K118" s="360"/>
      <c r="L118" s="32"/>
    </row>
    <row r="119" spans="2:12" ht="15.75">
      <c r="B119" s="23"/>
      <c r="C119" s="33"/>
      <c r="D119" s="361" t="s">
        <v>575</v>
      </c>
      <c r="E119" s="362"/>
      <c r="F119" s="362"/>
      <c r="G119" s="362"/>
      <c r="H119" s="362"/>
      <c r="I119" s="362"/>
      <c r="J119" s="362"/>
      <c r="K119" s="363"/>
      <c r="L119" s="32"/>
    </row>
    <row r="120" spans="2:12" ht="15.75">
      <c r="B120" s="23"/>
      <c r="C120" s="33"/>
      <c r="D120" s="361" t="s">
        <v>440</v>
      </c>
      <c r="E120" s="362"/>
      <c r="F120" s="362"/>
      <c r="G120" s="362"/>
      <c r="H120" s="362"/>
      <c r="I120" s="362"/>
      <c r="J120" s="362"/>
      <c r="K120" s="363"/>
      <c r="L120" s="32"/>
    </row>
    <row r="121" spans="2:12" ht="15.75">
      <c r="B121" s="23"/>
      <c r="C121" s="33"/>
      <c r="D121" s="361" t="s">
        <v>441</v>
      </c>
      <c r="E121" s="362"/>
      <c r="F121" s="362"/>
      <c r="G121" s="362"/>
      <c r="H121" s="362"/>
      <c r="I121" s="362"/>
      <c r="J121" s="362"/>
      <c r="K121" s="363"/>
      <c r="L121" s="32"/>
    </row>
    <row r="122" spans="2:12" ht="15.75">
      <c r="B122" s="23"/>
      <c r="C122" s="33"/>
      <c r="D122" s="364" t="s">
        <v>576</v>
      </c>
      <c r="E122" s="365"/>
      <c r="F122" s="365"/>
      <c r="G122" s="365"/>
      <c r="H122" s="365"/>
      <c r="I122" s="365"/>
      <c r="J122" s="365"/>
      <c r="K122" s="366"/>
      <c r="L122" s="32"/>
    </row>
    <row r="123" spans="2:12" ht="15.75">
      <c r="B123" s="23"/>
      <c r="C123" s="33"/>
      <c r="D123" s="31" t="s">
        <v>577</v>
      </c>
      <c r="E123" s="31"/>
      <c r="F123" s="31"/>
      <c r="G123" s="31"/>
      <c r="H123" s="31"/>
      <c r="I123" s="31"/>
      <c r="J123" s="31"/>
      <c r="K123" s="31"/>
      <c r="L123" s="32"/>
    </row>
    <row r="124" spans="2:12" ht="15.75">
      <c r="B124" s="23"/>
      <c r="C124" s="33"/>
      <c r="D124" s="357" t="s">
        <v>578</v>
      </c>
      <c r="E124" s="357"/>
      <c r="F124" s="357"/>
      <c r="G124" s="31"/>
      <c r="H124" s="31"/>
      <c r="I124" s="31"/>
      <c r="J124" s="31"/>
      <c r="K124" s="31"/>
      <c r="L124" s="32"/>
    </row>
    <row r="125" spans="2:12" ht="6.75" customHeight="1">
      <c r="B125" s="23"/>
      <c r="C125" s="33"/>
      <c r="D125" s="357"/>
      <c r="E125" s="357"/>
      <c r="F125" s="357"/>
      <c r="G125" s="357"/>
      <c r="H125" s="357"/>
      <c r="I125" s="357"/>
      <c r="J125" s="357"/>
      <c r="K125" s="357"/>
      <c r="L125" s="32"/>
    </row>
    <row r="126" spans="2:12" ht="15.75">
      <c r="B126" s="23"/>
      <c r="C126" s="33">
        <f>1+C116</f>
        <v>24</v>
      </c>
      <c r="D126" s="31" t="s">
        <v>579</v>
      </c>
      <c r="E126" s="31"/>
      <c r="F126" s="31"/>
      <c r="G126" s="31"/>
      <c r="H126" s="31"/>
      <c r="I126" s="31"/>
      <c r="J126" s="31"/>
      <c r="K126" s="31"/>
      <c r="L126" s="32"/>
    </row>
    <row r="127" spans="2:12" ht="15.75">
      <c r="B127" s="23"/>
      <c r="C127" s="33"/>
      <c r="D127" s="31" t="s">
        <v>454</v>
      </c>
      <c r="E127" s="31"/>
      <c r="F127" s="31"/>
      <c r="G127" s="31"/>
      <c r="H127" s="31"/>
      <c r="I127" s="31"/>
      <c r="J127" s="31"/>
      <c r="K127" s="31"/>
      <c r="L127" s="32"/>
    </row>
    <row r="128" spans="2:12" ht="15.75">
      <c r="B128" s="23"/>
      <c r="C128" s="33"/>
      <c r="D128" s="31" t="s">
        <v>501</v>
      </c>
      <c r="E128" s="31"/>
      <c r="F128" s="31"/>
      <c r="G128" s="31"/>
      <c r="H128" s="31"/>
      <c r="I128" s="31"/>
      <c r="J128" s="31"/>
      <c r="K128" s="31"/>
      <c r="L128" s="32"/>
    </row>
    <row r="129" spans="2:12" ht="15.75">
      <c r="B129" s="23"/>
      <c r="C129" s="33"/>
      <c r="D129" s="31" t="s">
        <v>580</v>
      </c>
      <c r="E129" s="31"/>
      <c r="F129" s="31"/>
      <c r="G129" s="31"/>
      <c r="H129" s="31"/>
      <c r="I129" s="31"/>
      <c r="J129" s="31"/>
      <c r="K129" s="31"/>
      <c r="L129" s="32"/>
    </row>
    <row r="130" spans="2:12" ht="15.75">
      <c r="B130" s="23"/>
      <c r="C130" s="33"/>
      <c r="D130" s="31" t="s">
        <v>581</v>
      </c>
      <c r="E130" s="31"/>
      <c r="F130" s="31"/>
      <c r="G130" s="31"/>
      <c r="H130" s="31"/>
      <c r="I130" s="31"/>
      <c r="J130" s="31"/>
      <c r="K130" s="31"/>
      <c r="L130" s="32"/>
    </row>
    <row r="131" spans="2:12" ht="15.75">
      <c r="B131" s="23"/>
      <c r="C131" s="33"/>
      <c r="D131" s="90" t="s">
        <v>463</v>
      </c>
      <c r="E131" s="31"/>
      <c r="F131" s="31"/>
      <c r="G131" s="31"/>
      <c r="H131" s="31"/>
      <c r="I131" s="31"/>
      <c r="J131" s="31"/>
      <c r="K131" s="31"/>
      <c r="L131" s="32"/>
    </row>
    <row r="132" spans="2:12" ht="15.75">
      <c r="B132" s="23"/>
      <c r="C132" s="33"/>
      <c r="D132" s="367" t="s">
        <v>582</v>
      </c>
      <c r="E132" s="337"/>
      <c r="F132" s="337"/>
      <c r="G132" s="337"/>
      <c r="H132" s="337"/>
      <c r="I132" s="337"/>
      <c r="J132" s="337"/>
      <c r="K132" s="338"/>
      <c r="L132" s="32"/>
    </row>
    <row r="133" spans="2:12" ht="15.75">
      <c r="B133" s="23"/>
      <c r="C133" s="33"/>
      <c r="D133" s="368" t="s">
        <v>457</v>
      </c>
      <c r="E133" s="340"/>
      <c r="F133" s="340"/>
      <c r="G133" s="340"/>
      <c r="H133" s="340"/>
      <c r="I133" s="340"/>
      <c r="J133" s="340"/>
      <c r="K133" s="341"/>
      <c r="L133" s="32"/>
    </row>
    <row r="134" spans="2:12" ht="15.75">
      <c r="B134" s="23"/>
      <c r="C134" s="33"/>
      <c r="D134" s="324"/>
      <c r="E134" s="270"/>
      <c r="F134" s="270"/>
      <c r="G134" s="323" t="s">
        <v>455</v>
      </c>
      <c r="H134" s="323"/>
      <c r="I134" s="270"/>
      <c r="J134" s="323" t="s">
        <v>467</v>
      </c>
      <c r="K134" s="271"/>
      <c r="L134" s="35"/>
    </row>
    <row r="135" spans="2:12" ht="15.75">
      <c r="B135" s="23"/>
      <c r="C135" s="33"/>
      <c r="D135" s="324"/>
      <c r="E135" s="270"/>
      <c r="F135" s="270"/>
      <c r="G135" s="323" t="s">
        <v>456</v>
      </c>
      <c r="H135" s="323"/>
      <c r="I135" s="270"/>
      <c r="J135" s="323" t="s">
        <v>466</v>
      </c>
      <c r="K135" s="271"/>
      <c r="L135" s="35"/>
    </row>
    <row r="136" spans="2:12" ht="15.75">
      <c r="B136" s="23"/>
      <c r="C136" s="33"/>
      <c r="D136" s="324"/>
      <c r="E136" s="270"/>
      <c r="F136" s="270"/>
      <c r="G136" s="323" t="s">
        <v>464</v>
      </c>
      <c r="H136" s="323"/>
      <c r="I136" s="270"/>
      <c r="J136" s="323" t="s">
        <v>465</v>
      </c>
      <c r="K136" s="271"/>
      <c r="L136" s="35"/>
    </row>
    <row r="137" spans="2:12" ht="5.25" customHeight="1">
      <c r="B137" s="23"/>
      <c r="C137" s="33"/>
      <c r="D137" s="325"/>
      <c r="E137" s="272"/>
      <c r="F137" s="272"/>
      <c r="G137" s="272"/>
      <c r="H137" s="272"/>
      <c r="I137" s="272"/>
      <c r="J137" s="272"/>
      <c r="K137" s="273"/>
      <c r="L137" s="35"/>
    </row>
    <row r="138" spans="2:12" ht="6.75" customHeight="1">
      <c r="B138" s="23"/>
      <c r="C138" s="33"/>
      <c r="D138" s="290"/>
      <c r="E138" s="291"/>
      <c r="F138" s="291"/>
      <c r="G138" s="291"/>
      <c r="H138" s="291"/>
      <c r="I138" s="291"/>
      <c r="J138" s="291"/>
      <c r="K138" s="291"/>
      <c r="L138" s="35"/>
    </row>
    <row r="139" spans="2:12" ht="15.75">
      <c r="B139" s="23"/>
      <c r="C139" s="33">
        <f>1+C126</f>
        <v>25</v>
      </c>
      <c r="D139" s="335" t="s">
        <v>583</v>
      </c>
      <c r="E139" s="335"/>
      <c r="F139" s="335"/>
      <c r="G139" s="335"/>
      <c r="H139" s="335"/>
      <c r="I139" s="335"/>
      <c r="J139" s="335"/>
      <c r="K139" s="335"/>
      <c r="L139" s="35"/>
    </row>
    <row r="140" spans="2:12" ht="15.75">
      <c r="B140" s="23"/>
      <c r="C140" s="33"/>
      <c r="D140" s="335" t="s">
        <v>487</v>
      </c>
      <c r="E140" s="335"/>
      <c r="F140" s="335"/>
      <c r="G140" s="335"/>
      <c r="H140" s="335"/>
      <c r="I140" s="335"/>
      <c r="J140" s="369"/>
      <c r="K140" s="369"/>
      <c r="L140" s="35"/>
    </row>
    <row r="141" spans="2:12" ht="15.75">
      <c r="B141" s="23"/>
      <c r="C141" s="33"/>
      <c r="D141" s="37"/>
      <c r="E141" s="34"/>
      <c r="F141" s="34"/>
      <c r="G141" s="34"/>
      <c r="H141" s="327" t="s">
        <v>462</v>
      </c>
      <c r="I141" s="326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27" t="s">
        <v>458</v>
      </c>
      <c r="I143" s="326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27" t="s">
        <v>459</v>
      </c>
      <c r="I144" s="326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27" t="s">
        <v>460</v>
      </c>
      <c r="I145" s="326"/>
      <c r="J145" s="34"/>
      <c r="K145" s="34"/>
      <c r="L145" s="35"/>
    </row>
    <row r="146" spans="2:12" ht="15.75">
      <c r="B146" s="23"/>
      <c r="C146" s="33"/>
      <c r="D146" s="370" t="s">
        <v>478</v>
      </c>
      <c r="E146" s="335"/>
      <c r="F146" s="335"/>
      <c r="G146" s="335"/>
      <c r="H146" s="335"/>
      <c r="I146" s="335"/>
      <c r="J146" s="335"/>
      <c r="K146" s="335"/>
      <c r="L146" s="371"/>
    </row>
    <row r="147" spans="2:12" ht="15.75">
      <c r="B147" s="23"/>
      <c r="C147" s="33"/>
      <c r="D147" s="370" t="s">
        <v>468</v>
      </c>
      <c r="E147" s="335"/>
      <c r="F147" s="335"/>
      <c r="G147" s="335"/>
      <c r="H147" s="335"/>
      <c r="I147" s="335"/>
      <c r="J147" s="335"/>
      <c r="K147" s="335"/>
      <c r="L147" s="371"/>
    </row>
    <row r="148" spans="2:12" ht="15.75">
      <c r="B148" s="23"/>
      <c r="C148" s="33"/>
      <c r="D148" s="335"/>
      <c r="E148" s="335"/>
      <c r="F148" s="335"/>
      <c r="G148" s="335"/>
      <c r="H148" s="335"/>
      <c r="I148" s="335"/>
      <c r="J148" s="335"/>
      <c r="K148" s="335"/>
      <c r="L148" s="371"/>
    </row>
    <row r="149" spans="2:12" ht="15.75">
      <c r="B149" s="23"/>
      <c r="C149" s="33" t="s">
        <v>442</v>
      </c>
      <c r="D149" s="269" t="s">
        <v>584</v>
      </c>
      <c r="E149" s="372"/>
      <c r="F149" s="372"/>
      <c r="G149" s="372"/>
      <c r="H149" s="372"/>
      <c r="I149" s="372"/>
      <c r="J149" s="372"/>
      <c r="K149" s="335"/>
      <c r="L149" s="371"/>
    </row>
    <row r="150" spans="2:12" ht="5.25" customHeight="1">
      <c r="B150" s="23"/>
      <c r="C150" s="33"/>
      <c r="D150" s="370"/>
      <c r="E150" s="335"/>
      <c r="F150" s="335"/>
      <c r="G150" s="335"/>
      <c r="H150" s="335"/>
      <c r="I150" s="335"/>
      <c r="J150" s="335"/>
      <c r="K150" s="335"/>
      <c r="L150" s="371"/>
    </row>
    <row r="151" spans="2:12" ht="15.75">
      <c r="B151" s="23"/>
      <c r="C151" s="33">
        <f>1+C139</f>
        <v>26</v>
      </c>
      <c r="D151" s="373" t="s">
        <v>585</v>
      </c>
      <c r="E151" s="335"/>
      <c r="F151" s="335"/>
      <c r="G151" s="335"/>
      <c r="H151" s="335"/>
      <c r="I151" s="335"/>
      <c r="J151" s="335"/>
      <c r="K151" s="335"/>
      <c r="L151" s="371"/>
    </row>
    <row r="152" spans="2:12" ht="15.75">
      <c r="B152" s="23"/>
      <c r="C152" s="33"/>
      <c r="D152" s="335" t="s">
        <v>586</v>
      </c>
      <c r="E152" s="335"/>
      <c r="F152" s="335"/>
      <c r="G152" s="335"/>
      <c r="H152" s="335"/>
      <c r="I152" s="335"/>
      <c r="J152" s="335"/>
      <c r="K152" s="335"/>
      <c r="L152" s="371"/>
    </row>
    <row r="153" spans="2:12" ht="15.75">
      <c r="B153" s="23"/>
      <c r="C153" s="33"/>
      <c r="D153" s="335" t="s">
        <v>587</v>
      </c>
      <c r="E153" s="335"/>
      <c r="F153" s="335"/>
      <c r="G153" s="335"/>
      <c r="H153" s="335"/>
      <c r="I153" s="335"/>
      <c r="J153" s="335"/>
      <c r="K153" s="335"/>
      <c r="L153" s="371"/>
    </row>
    <row r="154" spans="2:12" ht="15.75">
      <c r="B154" s="23"/>
      <c r="C154" s="33"/>
      <c r="D154" s="335" t="s">
        <v>481</v>
      </c>
      <c r="E154" s="335"/>
      <c r="F154" s="335"/>
      <c r="G154" s="335"/>
      <c r="H154" s="335"/>
      <c r="I154" s="335"/>
      <c r="J154" s="335"/>
      <c r="K154" s="335"/>
      <c r="L154" s="371"/>
    </row>
    <row r="155" spans="2:12" ht="15.75">
      <c r="B155" s="23"/>
      <c r="C155" s="33">
        <f>1+C151</f>
        <v>27</v>
      </c>
      <c r="D155" s="335" t="s">
        <v>588</v>
      </c>
      <c r="E155" s="335"/>
      <c r="F155" s="335"/>
      <c r="G155" s="335"/>
      <c r="H155" s="335"/>
      <c r="I155" s="335"/>
      <c r="J155" s="335"/>
      <c r="K155" s="335"/>
      <c r="L155" s="371"/>
    </row>
    <row r="156" spans="2:12" ht="15.75">
      <c r="B156" s="23"/>
      <c r="C156" s="33"/>
      <c r="D156" s="335" t="s">
        <v>589</v>
      </c>
      <c r="E156" s="335"/>
      <c r="F156" s="335"/>
      <c r="G156" s="335"/>
      <c r="H156" s="335"/>
      <c r="I156" s="335"/>
      <c r="J156" s="335"/>
      <c r="K156" s="335"/>
      <c r="L156" s="371"/>
    </row>
    <row r="157" spans="2:12" ht="15.75">
      <c r="B157" s="23"/>
      <c r="C157" s="33"/>
      <c r="D157" s="335" t="s">
        <v>482</v>
      </c>
      <c r="E157" s="335"/>
      <c r="F157" s="335"/>
      <c r="G157" s="335"/>
      <c r="H157" s="335"/>
      <c r="I157" s="335"/>
      <c r="J157" s="335"/>
      <c r="K157" s="335"/>
      <c r="L157" s="371"/>
    </row>
    <row r="158" spans="2:12" ht="15.75">
      <c r="B158" s="23"/>
      <c r="C158" s="33"/>
      <c r="D158" s="335" t="s">
        <v>506</v>
      </c>
      <c r="E158" s="335"/>
      <c r="F158" s="335"/>
      <c r="G158" s="335"/>
      <c r="H158" s="335"/>
      <c r="I158" s="335"/>
      <c r="J158" s="335"/>
      <c r="K158" s="335"/>
      <c r="L158" s="371"/>
    </row>
    <row r="159" spans="2:12" ht="15.75">
      <c r="B159" s="23"/>
      <c r="C159" s="33"/>
      <c r="D159" s="335" t="s">
        <v>590</v>
      </c>
      <c r="E159" s="335"/>
      <c r="F159" s="369"/>
      <c r="G159" s="335"/>
      <c r="H159" s="335"/>
      <c r="I159" s="335"/>
      <c r="J159" s="335"/>
      <c r="K159" s="335"/>
      <c r="L159" s="371"/>
    </row>
    <row r="160" spans="2:12" ht="15.75">
      <c r="B160" s="23"/>
      <c r="C160" s="33">
        <f>1+C155</f>
        <v>28</v>
      </c>
      <c r="D160" s="335" t="s">
        <v>591</v>
      </c>
      <c r="E160" s="335"/>
      <c r="F160" s="335"/>
      <c r="G160" s="335"/>
      <c r="H160" s="335"/>
      <c r="I160" s="335"/>
      <c r="J160" s="335"/>
      <c r="K160" s="335"/>
      <c r="L160" s="371"/>
    </row>
    <row r="161" spans="2:12" ht="15.75">
      <c r="B161" s="23"/>
      <c r="C161" s="33"/>
      <c r="D161" s="335" t="s">
        <v>483</v>
      </c>
      <c r="E161" s="335"/>
      <c r="F161" s="335"/>
      <c r="G161" s="335"/>
      <c r="H161" s="335"/>
      <c r="I161" s="335"/>
      <c r="J161" s="335"/>
      <c r="K161" s="335"/>
      <c r="L161" s="371"/>
    </row>
    <row r="162" spans="2:12" ht="15.75">
      <c r="B162" s="23"/>
      <c r="C162" s="33"/>
      <c r="D162" s="335" t="s">
        <v>484</v>
      </c>
      <c r="E162" s="335"/>
      <c r="F162" s="335"/>
      <c r="G162" s="335"/>
      <c r="H162" s="335"/>
      <c r="I162" s="335"/>
      <c r="J162" s="335"/>
      <c r="K162" s="335"/>
      <c r="L162" s="371"/>
    </row>
    <row r="163" spans="2:12" ht="15.75">
      <c r="B163" s="23"/>
      <c r="C163" s="33"/>
      <c r="D163" s="335" t="s">
        <v>592</v>
      </c>
      <c r="E163" s="335"/>
      <c r="F163" s="335"/>
      <c r="G163" s="335"/>
      <c r="H163" s="335"/>
      <c r="I163" s="335"/>
      <c r="J163" s="335"/>
      <c r="K163" s="335"/>
      <c r="L163" s="371"/>
    </row>
    <row r="164" spans="2:12" ht="15.75">
      <c r="B164" s="23"/>
      <c r="C164" s="33"/>
      <c r="D164" s="335"/>
      <c r="E164" s="335"/>
      <c r="F164" s="335"/>
      <c r="G164" s="335"/>
      <c r="H164" s="335"/>
      <c r="I164" s="335"/>
      <c r="J164" s="335"/>
      <c r="K164" s="335"/>
      <c r="L164" s="371"/>
    </row>
    <row r="165" spans="2:12" ht="15.75">
      <c r="B165" s="23"/>
      <c r="C165" s="33" t="s">
        <v>443</v>
      </c>
      <c r="D165" s="269" t="s">
        <v>593</v>
      </c>
      <c r="E165" s="372"/>
      <c r="F165" s="372"/>
      <c r="G165" s="372"/>
      <c r="H165" s="372"/>
      <c r="I165" s="372"/>
      <c r="J165" s="372"/>
      <c r="K165" s="335"/>
      <c r="L165" s="371"/>
    </row>
    <row r="166" spans="2:12" ht="5.25" customHeight="1">
      <c r="B166" s="23"/>
      <c r="C166" s="33"/>
      <c r="D166" s="370"/>
      <c r="E166" s="335"/>
      <c r="F166" s="335"/>
      <c r="G166" s="335"/>
      <c r="H166" s="335"/>
      <c r="I166" s="335"/>
      <c r="J166" s="335"/>
      <c r="K166" s="335"/>
      <c r="L166" s="371"/>
    </row>
    <row r="167" spans="2:12" ht="15.75">
      <c r="B167" s="23"/>
      <c r="C167" s="33">
        <f>1+C160</f>
        <v>29</v>
      </c>
      <c r="D167" s="373" t="s">
        <v>594</v>
      </c>
      <c r="E167" s="335"/>
      <c r="F167" s="335"/>
      <c r="G167" s="335"/>
      <c r="H167" s="335"/>
      <c r="I167" s="335"/>
      <c r="J167" s="335"/>
      <c r="K167" s="335"/>
      <c r="L167" s="371"/>
    </row>
    <row r="168" spans="2:12" ht="15.75">
      <c r="B168" s="23"/>
      <c r="C168" s="33"/>
      <c r="D168" s="335" t="s">
        <v>595</v>
      </c>
      <c r="E168" s="335"/>
      <c r="F168" s="335"/>
      <c r="G168" s="335"/>
      <c r="H168" s="335"/>
      <c r="I168" s="335"/>
      <c r="J168" s="335"/>
      <c r="K168" s="335"/>
      <c r="L168" s="371"/>
    </row>
    <row r="169" spans="2:12" ht="15.75">
      <c r="B169" s="23"/>
      <c r="C169" s="33"/>
      <c r="D169" s="335" t="s">
        <v>587</v>
      </c>
      <c r="E169" s="335"/>
      <c r="F169" s="335"/>
      <c r="G169" s="335"/>
      <c r="H169" s="335"/>
      <c r="I169" s="335"/>
      <c r="J169" s="335"/>
      <c r="K169" s="335"/>
      <c r="L169" s="371"/>
    </row>
    <row r="170" spans="2:12" ht="15.75">
      <c r="B170" s="23"/>
      <c r="C170" s="33"/>
      <c r="D170" s="335" t="s">
        <v>485</v>
      </c>
      <c r="E170" s="335"/>
      <c r="F170" s="335"/>
      <c r="G170" s="335"/>
      <c r="H170" s="335"/>
      <c r="I170" s="335"/>
      <c r="J170" s="335"/>
      <c r="K170" s="335"/>
      <c r="L170" s="371"/>
    </row>
    <row r="171" spans="2:12" ht="15.75">
      <c r="B171" s="23"/>
      <c r="C171" s="33">
        <f>1+C167</f>
        <v>30</v>
      </c>
      <c r="D171" s="335" t="s">
        <v>596</v>
      </c>
      <c r="E171" s="335"/>
      <c r="F171" s="335"/>
      <c r="G171" s="335"/>
      <c r="H171" s="335"/>
      <c r="I171" s="335"/>
      <c r="J171" s="335"/>
      <c r="K171" s="335"/>
      <c r="L171" s="371"/>
    </row>
    <row r="172" spans="2:12" ht="15.75">
      <c r="B172" s="23"/>
      <c r="C172" s="33"/>
      <c r="D172" s="335" t="s">
        <v>597</v>
      </c>
      <c r="E172" s="335"/>
      <c r="F172" s="335"/>
      <c r="G172" s="335"/>
      <c r="H172" s="335"/>
      <c r="I172" s="335"/>
      <c r="J172" s="335"/>
      <c r="K172" s="335"/>
      <c r="L172" s="371"/>
    </row>
    <row r="173" spans="2:12" ht="15.75">
      <c r="B173" s="23"/>
      <c r="C173" s="33"/>
      <c r="D173" s="335"/>
      <c r="E173" s="335"/>
      <c r="F173" s="335"/>
      <c r="G173" s="335"/>
      <c r="H173" s="335"/>
      <c r="I173" s="335"/>
      <c r="J173" s="335"/>
      <c r="K173" s="335"/>
      <c r="L173" s="371"/>
    </row>
    <row r="174" spans="2:12" ht="15.75">
      <c r="B174" s="23"/>
      <c r="C174" s="33" t="s">
        <v>476</v>
      </c>
      <c r="D174" s="269" t="s">
        <v>598</v>
      </c>
      <c r="E174" s="372"/>
      <c r="F174" s="372"/>
      <c r="G174" s="372"/>
      <c r="H174" s="372"/>
      <c r="I174" s="372"/>
      <c r="J174" s="372"/>
      <c r="K174" s="335"/>
      <c r="L174" s="371"/>
    </row>
    <row r="175" spans="2:12" ht="5.25" customHeight="1">
      <c r="B175" s="23"/>
      <c r="C175" s="33"/>
      <c r="D175" s="370"/>
      <c r="E175" s="335"/>
      <c r="F175" s="335"/>
      <c r="G175" s="335"/>
      <c r="H175" s="335"/>
      <c r="I175" s="335"/>
      <c r="J175" s="335"/>
      <c r="K175" s="335"/>
      <c r="L175" s="371"/>
    </row>
    <row r="176" spans="2:12" ht="15.75">
      <c r="B176" s="23"/>
      <c r="C176" s="33">
        <f>1+C171</f>
        <v>31</v>
      </c>
      <c r="D176" s="373" t="s">
        <v>599</v>
      </c>
      <c r="E176" s="335"/>
      <c r="F176" s="335"/>
      <c r="G176" s="335"/>
      <c r="H176" s="335"/>
      <c r="I176" s="335"/>
      <c r="J176" s="335"/>
      <c r="K176" s="335"/>
      <c r="L176" s="371"/>
    </row>
    <row r="177" spans="2:12" ht="15.75">
      <c r="B177" s="23"/>
      <c r="C177" s="33"/>
      <c r="D177" s="335" t="s">
        <v>492</v>
      </c>
      <c r="E177" s="335"/>
      <c r="F177" s="335"/>
      <c r="G177" s="335"/>
      <c r="H177" s="335"/>
      <c r="I177" s="335"/>
      <c r="J177" s="335"/>
      <c r="K177" s="335"/>
      <c r="L177" s="371"/>
    </row>
    <row r="178" spans="2:12" ht="15.75">
      <c r="B178" s="23"/>
      <c r="C178" s="33"/>
      <c r="D178" s="335" t="s">
        <v>600</v>
      </c>
      <c r="E178" s="335"/>
      <c r="F178" s="335"/>
      <c r="G178" s="335"/>
      <c r="H178" s="335"/>
      <c r="I178" s="335"/>
      <c r="J178" s="335"/>
      <c r="K178" s="335"/>
      <c r="L178" s="371"/>
    </row>
    <row r="179" spans="2:12" ht="15.75">
      <c r="B179" s="23"/>
      <c r="C179" s="33"/>
      <c r="D179" s="335" t="s">
        <v>601</v>
      </c>
      <c r="E179" s="335"/>
      <c r="F179" s="335"/>
      <c r="G179" s="335"/>
      <c r="H179" s="335"/>
      <c r="I179" s="335"/>
      <c r="J179" s="335"/>
      <c r="K179" s="335"/>
      <c r="L179" s="371"/>
    </row>
    <row r="180" spans="2:12" ht="15.75">
      <c r="B180" s="23"/>
      <c r="C180" s="33"/>
      <c r="D180" s="335" t="s">
        <v>493</v>
      </c>
      <c r="E180" s="335"/>
      <c r="F180" s="335"/>
      <c r="G180" s="335"/>
      <c r="H180" s="335"/>
      <c r="I180" s="335"/>
      <c r="J180" s="335"/>
      <c r="K180" s="335"/>
      <c r="L180" s="371"/>
    </row>
    <row r="181" spans="2:12" ht="15.75">
      <c r="B181" s="23"/>
      <c r="C181" s="33"/>
      <c r="D181" s="374" t="s">
        <v>488</v>
      </c>
      <c r="E181" s="375"/>
      <c r="F181" s="375"/>
      <c r="G181" s="375"/>
      <c r="H181" s="375"/>
      <c r="I181" s="375"/>
      <c r="J181" s="375"/>
      <c r="K181" s="376"/>
      <c r="L181" s="371"/>
    </row>
    <row r="182" spans="2:12" ht="15.75">
      <c r="B182" s="23"/>
      <c r="C182" s="33"/>
      <c r="D182" s="377" t="s">
        <v>602</v>
      </c>
      <c r="E182" s="378"/>
      <c r="F182" s="378"/>
      <c r="G182" s="378"/>
      <c r="H182" s="378"/>
      <c r="I182" s="378"/>
      <c r="J182" s="378"/>
      <c r="K182" s="379"/>
      <c r="L182" s="371"/>
    </row>
    <row r="183" spans="2:12" ht="15.75">
      <c r="B183" s="23"/>
      <c r="C183" s="33"/>
      <c r="D183" s="377" t="s">
        <v>603</v>
      </c>
      <c r="E183" s="378"/>
      <c r="F183" s="378"/>
      <c r="G183" s="378"/>
      <c r="H183" s="378"/>
      <c r="I183" s="378"/>
      <c r="J183" s="378"/>
      <c r="K183" s="379"/>
      <c r="L183" s="371"/>
    </row>
    <row r="184" spans="2:12" ht="15.75">
      <c r="B184" s="23"/>
      <c r="C184" s="33"/>
      <c r="D184" s="377" t="s">
        <v>604</v>
      </c>
      <c r="E184" s="378"/>
      <c r="F184" s="378"/>
      <c r="G184" s="378"/>
      <c r="H184" s="378"/>
      <c r="I184" s="378"/>
      <c r="J184" s="378"/>
      <c r="K184" s="379"/>
      <c r="L184" s="371"/>
    </row>
    <row r="185" spans="2:12" ht="15.75">
      <c r="B185" s="23"/>
      <c r="C185" s="33"/>
      <c r="D185" s="377" t="s">
        <v>605</v>
      </c>
      <c r="E185" s="378"/>
      <c r="F185" s="378"/>
      <c r="G185" s="378"/>
      <c r="H185" s="378"/>
      <c r="I185" s="378"/>
      <c r="J185" s="378"/>
      <c r="K185" s="379"/>
      <c r="L185" s="371"/>
    </row>
    <row r="186" spans="2:12" ht="15.75">
      <c r="B186" s="23"/>
      <c r="C186" s="33"/>
      <c r="D186" s="380" t="s">
        <v>606</v>
      </c>
      <c r="E186" s="381"/>
      <c r="F186" s="381"/>
      <c r="G186" s="381"/>
      <c r="H186" s="381"/>
      <c r="I186" s="381"/>
      <c r="J186" s="381"/>
      <c r="K186" s="382"/>
      <c r="L186" s="371"/>
    </row>
    <row r="187" spans="2:12" ht="6.75" customHeight="1">
      <c r="B187" s="23"/>
      <c r="C187" s="33"/>
      <c r="D187" s="290"/>
      <c r="E187" s="291"/>
      <c r="F187" s="291"/>
      <c r="G187" s="291"/>
      <c r="H187" s="291"/>
      <c r="I187" s="291"/>
      <c r="J187" s="291"/>
      <c r="K187" s="291"/>
      <c r="L187" s="35"/>
    </row>
    <row r="188" spans="2:12" ht="15.75">
      <c r="B188" s="23"/>
      <c r="C188" s="33">
        <f>1+C176</f>
        <v>32</v>
      </c>
      <c r="D188" s="383" t="s">
        <v>607</v>
      </c>
      <c r="E188" s="34"/>
      <c r="F188" s="34"/>
      <c r="G188" s="34"/>
      <c r="H188" s="34"/>
      <c r="I188" s="34"/>
      <c r="J188" s="34"/>
      <c r="K188" s="34"/>
      <c r="L188" s="35"/>
    </row>
    <row r="189" spans="2:12" ht="15.75">
      <c r="B189" s="23"/>
      <c r="C189" s="33"/>
      <c r="D189" s="283" t="s">
        <v>494</v>
      </c>
      <c r="E189" s="34"/>
      <c r="F189" s="34"/>
      <c r="G189" s="34"/>
      <c r="H189" s="34"/>
      <c r="I189" s="34"/>
      <c r="J189" s="34"/>
      <c r="K189" s="34"/>
      <c r="L189" s="35"/>
    </row>
    <row r="190" spans="2:12" ht="15.75">
      <c r="B190" s="23"/>
      <c r="C190" s="33"/>
      <c r="D190" s="283" t="s">
        <v>608</v>
      </c>
      <c r="E190" s="34"/>
      <c r="F190" s="34"/>
      <c r="G190" s="34"/>
      <c r="H190" s="34"/>
      <c r="I190" s="34"/>
      <c r="J190" s="34"/>
      <c r="K190" s="34"/>
      <c r="L190" s="40"/>
    </row>
    <row r="191" spans="2:12" ht="15.75">
      <c r="B191" s="23"/>
      <c r="C191" s="33"/>
      <c r="D191" s="334" t="s">
        <v>609</v>
      </c>
      <c r="E191" s="334"/>
      <c r="F191" s="334"/>
      <c r="G191" s="334"/>
      <c r="H191" s="334"/>
      <c r="I191" s="334"/>
      <c r="J191" s="334"/>
      <c r="K191" s="334"/>
      <c r="L191" s="384"/>
    </row>
    <row r="192" spans="2:12" ht="15.75">
      <c r="B192" s="23"/>
      <c r="C192" s="33"/>
      <c r="D192" s="334" t="s">
        <v>610</v>
      </c>
      <c r="E192" s="334"/>
      <c r="F192" s="334"/>
      <c r="G192" s="334"/>
      <c r="H192" s="334"/>
      <c r="I192" s="334"/>
      <c r="J192" s="334"/>
      <c r="K192" s="334"/>
      <c r="L192" s="384"/>
    </row>
    <row r="193" spans="2:12" ht="15.75">
      <c r="B193" s="23"/>
      <c r="C193" s="33"/>
      <c r="D193" s="358" t="s">
        <v>611</v>
      </c>
      <c r="E193" s="359"/>
      <c r="F193" s="359"/>
      <c r="G193" s="359"/>
      <c r="H193" s="359"/>
      <c r="I193" s="359"/>
      <c r="J193" s="359"/>
      <c r="K193" s="360"/>
      <c r="L193" s="35"/>
    </row>
    <row r="194" spans="2:12" ht="15.75">
      <c r="B194" s="23"/>
      <c r="C194" s="33"/>
      <c r="D194" s="385" t="s">
        <v>612</v>
      </c>
      <c r="E194" s="362"/>
      <c r="F194" s="362"/>
      <c r="G194" s="362"/>
      <c r="H194" s="362"/>
      <c r="I194" s="362"/>
      <c r="J194" s="362"/>
      <c r="K194" s="363"/>
      <c r="L194" s="35"/>
    </row>
    <row r="195" spans="2:12" ht="15.75">
      <c r="B195" s="23"/>
      <c r="C195" s="33"/>
      <c r="D195" s="361" t="s">
        <v>489</v>
      </c>
      <c r="E195" s="362"/>
      <c r="F195" s="362"/>
      <c r="G195" s="362"/>
      <c r="H195" s="362"/>
      <c r="I195" s="362"/>
      <c r="J195" s="362"/>
      <c r="K195" s="363"/>
      <c r="L195" s="35"/>
    </row>
    <row r="196" spans="2:12" ht="15.75">
      <c r="B196" s="23"/>
      <c r="C196" s="33"/>
      <c r="D196" s="328" t="s">
        <v>613</v>
      </c>
      <c r="E196" s="286"/>
      <c r="F196" s="286"/>
      <c r="G196" s="286"/>
      <c r="H196" s="286"/>
      <c r="I196" s="286"/>
      <c r="J196" s="286"/>
      <c r="K196" s="287"/>
      <c r="L196" s="35"/>
    </row>
    <row r="197" spans="2:12" ht="15.75">
      <c r="B197" s="23"/>
      <c r="C197" s="33"/>
      <c r="D197" s="361" t="s">
        <v>490</v>
      </c>
      <c r="E197" s="286"/>
      <c r="F197" s="286"/>
      <c r="G197" s="286"/>
      <c r="H197" s="286"/>
      <c r="I197" s="286"/>
      <c r="J197" s="286"/>
      <c r="K197" s="287"/>
      <c r="L197" s="35"/>
    </row>
    <row r="198" spans="2:12" ht="15.75">
      <c r="B198" s="23"/>
      <c r="C198" s="33"/>
      <c r="D198" s="361" t="s">
        <v>614</v>
      </c>
      <c r="E198" s="286"/>
      <c r="F198" s="286"/>
      <c r="G198" s="286"/>
      <c r="H198" s="286"/>
      <c r="I198" s="286"/>
      <c r="J198" s="286"/>
      <c r="K198" s="287"/>
      <c r="L198" s="35"/>
    </row>
    <row r="199" spans="2:12" ht="15.75">
      <c r="B199" s="23"/>
      <c r="C199" s="33"/>
      <c r="D199" s="364" t="s">
        <v>491</v>
      </c>
      <c r="E199" s="288"/>
      <c r="F199" s="288"/>
      <c r="G199" s="288"/>
      <c r="H199" s="288"/>
      <c r="I199" s="288"/>
      <c r="J199" s="288"/>
      <c r="K199" s="289"/>
      <c r="L199" s="35"/>
    </row>
    <row r="200" spans="2:12" ht="6.75" customHeight="1">
      <c r="B200" s="23"/>
      <c r="C200" s="33"/>
      <c r="D200" s="290"/>
      <c r="E200" s="291"/>
      <c r="F200" s="291"/>
      <c r="G200" s="291"/>
      <c r="H200" s="291"/>
      <c r="I200" s="291"/>
      <c r="J200" s="291"/>
      <c r="K200" s="291"/>
      <c r="L200" s="35"/>
    </row>
    <row r="201" spans="2:12" ht="15.75">
      <c r="B201" s="23"/>
      <c r="C201" s="33">
        <f>1+C188</f>
        <v>33</v>
      </c>
      <c r="D201" s="38" t="s">
        <v>615</v>
      </c>
      <c r="E201" s="31"/>
      <c r="F201" s="31"/>
      <c r="G201" s="31"/>
      <c r="H201" s="31"/>
      <c r="I201" s="31"/>
      <c r="J201" s="31"/>
      <c r="K201" s="31"/>
      <c r="L201" s="32"/>
    </row>
    <row r="202" spans="2:12" ht="15.75">
      <c r="B202" s="23"/>
      <c r="C202" s="33"/>
      <c r="D202" s="31" t="s">
        <v>616</v>
      </c>
      <c r="E202" s="31"/>
      <c r="F202" s="31"/>
      <c r="G202" s="31"/>
      <c r="H202" s="31"/>
      <c r="I202" s="31"/>
      <c r="J202" s="31"/>
      <c r="K202" s="31"/>
      <c r="L202" s="32"/>
    </row>
    <row r="203" spans="2:12" ht="15.75">
      <c r="B203" s="23"/>
      <c r="C203" s="33"/>
      <c r="D203" s="31" t="s">
        <v>486</v>
      </c>
      <c r="E203" s="31"/>
      <c r="F203" s="31"/>
      <c r="G203" s="31"/>
      <c r="H203" s="31"/>
      <c r="I203" s="31"/>
      <c r="J203" s="31"/>
      <c r="K203" s="31"/>
      <c r="L203" s="32"/>
    </row>
    <row r="204" spans="2:12" ht="15.75">
      <c r="B204" s="23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ht="15.75">
      <c r="B205" s="23"/>
      <c r="C205" s="33" t="s">
        <v>453</v>
      </c>
      <c r="D205" s="91" t="s">
        <v>617</v>
      </c>
      <c r="E205" s="92"/>
      <c r="F205" s="92"/>
      <c r="G205" s="92"/>
      <c r="H205" s="92"/>
      <c r="I205" s="92"/>
      <c r="J205" s="92"/>
      <c r="K205" s="31"/>
      <c r="L205" s="32"/>
    </row>
    <row r="206" spans="2:12" ht="5.25" customHeight="1">
      <c r="B206" s="23"/>
      <c r="C206" s="33"/>
      <c r="D206" s="90"/>
      <c r="E206" s="31"/>
      <c r="F206" s="31"/>
      <c r="G206" s="31"/>
      <c r="H206" s="31"/>
      <c r="I206" s="31"/>
      <c r="J206" s="31"/>
      <c r="K206" s="31"/>
      <c r="L206" s="32"/>
    </row>
    <row r="207" spans="2:12" ht="15.75">
      <c r="B207" s="23"/>
      <c r="C207" s="33">
        <f>1+C201</f>
        <v>34</v>
      </c>
      <c r="D207" s="38" t="s">
        <v>496</v>
      </c>
      <c r="E207" s="31"/>
      <c r="F207" s="31"/>
      <c r="G207" s="31"/>
      <c r="H207" s="31"/>
      <c r="I207" s="31"/>
      <c r="J207" s="31"/>
      <c r="K207" s="31"/>
      <c r="L207" s="32"/>
    </row>
    <row r="208" spans="2:12" ht="15.75">
      <c r="B208" s="23"/>
      <c r="C208" s="33"/>
      <c r="D208" s="31" t="s">
        <v>497</v>
      </c>
      <c r="E208" s="31"/>
      <c r="F208" s="31"/>
      <c r="G208" s="31"/>
      <c r="H208" s="31"/>
      <c r="I208" s="31"/>
      <c r="J208" s="31"/>
      <c r="K208" s="31"/>
      <c r="L208" s="32"/>
    </row>
    <row r="209" spans="2:12" ht="15.75">
      <c r="B209" s="23"/>
      <c r="C209" s="33"/>
      <c r="D209" s="31" t="s">
        <v>618</v>
      </c>
      <c r="E209" s="31"/>
      <c r="F209" s="31"/>
      <c r="G209" s="31"/>
      <c r="H209" s="31"/>
      <c r="I209" s="31"/>
      <c r="J209" s="31"/>
      <c r="K209" s="31"/>
      <c r="L209" s="32"/>
    </row>
    <row r="210" spans="2:12" ht="15.75">
      <c r="B210" s="23"/>
      <c r="C210" s="33"/>
      <c r="D210" s="31" t="s">
        <v>619</v>
      </c>
      <c r="E210" s="31"/>
      <c r="F210" s="31"/>
      <c r="G210" s="31"/>
      <c r="H210" s="31"/>
      <c r="I210" s="31"/>
      <c r="J210" s="31"/>
      <c r="K210" s="31"/>
      <c r="L210" s="32"/>
    </row>
    <row r="211" spans="2:12" ht="15.75">
      <c r="B211" s="23"/>
      <c r="C211" s="33"/>
      <c r="D211" s="31" t="s">
        <v>498</v>
      </c>
      <c r="E211" s="31"/>
      <c r="F211" s="31"/>
      <c r="G211" s="31"/>
      <c r="H211" s="31"/>
      <c r="I211" s="31"/>
      <c r="J211" s="31"/>
      <c r="K211" s="31"/>
      <c r="L211" s="32"/>
    </row>
    <row r="212" spans="2:12" ht="15.75">
      <c r="B212" s="23"/>
      <c r="C212" s="33"/>
      <c r="D212" s="358" t="s">
        <v>495</v>
      </c>
      <c r="E212" s="359"/>
      <c r="F212" s="359"/>
      <c r="G212" s="359"/>
      <c r="H212" s="359"/>
      <c r="I212" s="359"/>
      <c r="J212" s="359"/>
      <c r="K212" s="360"/>
      <c r="L212" s="32"/>
    </row>
    <row r="213" spans="2:12" ht="15.75">
      <c r="B213" s="23"/>
      <c r="C213" s="33"/>
      <c r="D213" s="361" t="s">
        <v>620</v>
      </c>
      <c r="E213" s="362"/>
      <c r="F213" s="362"/>
      <c r="G213" s="362"/>
      <c r="H213" s="362"/>
      <c r="I213" s="362"/>
      <c r="J213" s="362"/>
      <c r="K213" s="363"/>
      <c r="L213" s="32"/>
    </row>
    <row r="214" spans="2:12" ht="15.75">
      <c r="B214" s="23"/>
      <c r="C214" s="33"/>
      <c r="D214" s="361" t="s">
        <v>621</v>
      </c>
      <c r="E214" s="362"/>
      <c r="F214" s="362"/>
      <c r="G214" s="362"/>
      <c r="H214" s="362"/>
      <c r="I214" s="362"/>
      <c r="J214" s="362"/>
      <c r="K214" s="363"/>
      <c r="L214" s="32"/>
    </row>
    <row r="215" spans="2:12" ht="15.75">
      <c r="B215" s="23"/>
      <c r="C215" s="33"/>
      <c r="D215" s="361" t="s">
        <v>622</v>
      </c>
      <c r="E215" s="362"/>
      <c r="F215" s="362"/>
      <c r="G215" s="362"/>
      <c r="H215" s="362"/>
      <c r="I215" s="362"/>
      <c r="J215" s="362"/>
      <c r="K215" s="363"/>
      <c r="L215" s="32"/>
    </row>
    <row r="216" spans="2:12" ht="15.75">
      <c r="B216" s="23"/>
      <c r="C216" s="33"/>
      <c r="D216" s="361" t="s">
        <v>623</v>
      </c>
      <c r="E216" s="362"/>
      <c r="F216" s="362"/>
      <c r="G216" s="362"/>
      <c r="H216" s="362"/>
      <c r="I216" s="362"/>
      <c r="J216" s="362"/>
      <c r="K216" s="363"/>
      <c r="L216" s="32"/>
    </row>
    <row r="217" spans="2:12" ht="15.75">
      <c r="B217" s="23"/>
      <c r="C217" s="33"/>
      <c r="D217" s="364" t="s">
        <v>624</v>
      </c>
      <c r="E217" s="365"/>
      <c r="F217" s="365"/>
      <c r="G217" s="365"/>
      <c r="H217" s="365"/>
      <c r="I217" s="365"/>
      <c r="J217" s="365"/>
      <c r="K217" s="366"/>
      <c r="L217" s="32"/>
    </row>
    <row r="218" spans="2:12" ht="6.75" customHeight="1">
      <c r="B218" s="23"/>
      <c r="C218" s="33"/>
      <c r="D218" s="290"/>
      <c r="E218" s="291"/>
      <c r="F218" s="291"/>
      <c r="G218" s="291"/>
      <c r="H218" s="291"/>
      <c r="I218" s="291"/>
      <c r="J218" s="291"/>
      <c r="K218" s="291"/>
      <c r="L218" s="35"/>
    </row>
    <row r="219" spans="2:12" ht="15.75">
      <c r="B219" s="23"/>
      <c r="C219" s="33">
        <f>1+C207</f>
        <v>35</v>
      </c>
      <c r="D219" s="383" t="s">
        <v>625</v>
      </c>
      <c r="E219" s="34"/>
      <c r="F219" s="34"/>
      <c r="G219" s="34"/>
      <c r="H219" s="34"/>
      <c r="I219" s="34"/>
      <c r="J219" s="34"/>
      <c r="K219" s="34"/>
      <c r="L219" s="35"/>
    </row>
    <row r="220" spans="2:12" ht="15.75">
      <c r="B220" s="23"/>
      <c r="C220" s="33"/>
      <c r="D220" s="283" t="s">
        <v>626</v>
      </c>
      <c r="E220" s="34"/>
      <c r="F220" s="34"/>
      <c r="G220" s="34"/>
      <c r="H220" s="34"/>
      <c r="I220" s="34"/>
      <c r="J220" s="34"/>
      <c r="K220" s="34"/>
      <c r="L220" s="35"/>
    </row>
    <row r="221" spans="2:12" ht="15.75">
      <c r="B221" s="23"/>
      <c r="C221" s="33"/>
      <c r="D221" s="283" t="s">
        <v>627</v>
      </c>
      <c r="E221" s="34"/>
      <c r="F221" s="34"/>
      <c r="G221" s="34"/>
      <c r="H221" s="34"/>
      <c r="I221" s="34"/>
      <c r="J221" s="34"/>
      <c r="K221" s="34"/>
      <c r="L221" s="40"/>
    </row>
    <row r="222" spans="2:12" ht="15.75">
      <c r="B222" s="23"/>
      <c r="C222" s="33"/>
      <c r="D222" s="335" t="s">
        <v>628</v>
      </c>
      <c r="E222" s="34"/>
      <c r="F222" s="34"/>
      <c r="G222" s="34"/>
      <c r="H222" s="34"/>
      <c r="I222" s="34"/>
      <c r="J222" s="34"/>
      <c r="K222" s="34"/>
      <c r="L222" s="40"/>
    </row>
    <row r="223" spans="2:12" ht="15.75">
      <c r="B223" s="23"/>
      <c r="C223" s="33"/>
      <c r="D223" s="335" t="s">
        <v>629</v>
      </c>
      <c r="E223" s="34"/>
      <c r="F223" s="34"/>
      <c r="G223" s="34"/>
      <c r="H223" s="34"/>
      <c r="I223" s="34"/>
      <c r="J223" s="34"/>
      <c r="K223" s="34"/>
      <c r="L223" s="40"/>
    </row>
    <row r="224" spans="2:12" ht="15.75">
      <c r="B224" s="23"/>
      <c r="C224" s="33"/>
      <c r="D224" s="358" t="s">
        <v>499</v>
      </c>
      <c r="E224" s="284"/>
      <c r="F224" s="284"/>
      <c r="G224" s="284"/>
      <c r="H224" s="284"/>
      <c r="I224" s="284"/>
      <c r="J224" s="284"/>
      <c r="K224" s="285"/>
      <c r="L224" s="35"/>
    </row>
    <row r="225" spans="2:12" ht="15.75">
      <c r="B225" s="23"/>
      <c r="C225" s="33"/>
      <c r="D225" s="385" t="s">
        <v>630</v>
      </c>
      <c r="E225" s="286"/>
      <c r="F225" s="286"/>
      <c r="G225" s="286"/>
      <c r="H225" s="286"/>
      <c r="I225" s="286"/>
      <c r="J225" s="286"/>
      <c r="K225" s="287"/>
      <c r="L225" s="35"/>
    </row>
    <row r="226" spans="2:12" ht="15.75">
      <c r="B226" s="23"/>
      <c r="C226" s="33"/>
      <c r="D226" s="328" t="s">
        <v>631</v>
      </c>
      <c r="E226" s="286"/>
      <c r="F226" s="286"/>
      <c r="G226" s="286"/>
      <c r="H226" s="286"/>
      <c r="I226" s="286"/>
      <c r="J226" s="286"/>
      <c r="K226" s="287"/>
      <c r="L226" s="35"/>
    </row>
    <row r="227" spans="2:12" ht="15.75">
      <c r="B227" s="23"/>
      <c r="C227" s="33"/>
      <c r="D227" s="328" t="s">
        <v>632</v>
      </c>
      <c r="E227" s="286"/>
      <c r="F227" s="286"/>
      <c r="G227" s="286"/>
      <c r="H227" s="286"/>
      <c r="I227" s="286"/>
      <c r="J227" s="286"/>
      <c r="K227" s="287"/>
      <c r="L227" s="35"/>
    </row>
    <row r="228" spans="2:12" ht="15.75">
      <c r="B228" s="23"/>
      <c r="C228" s="33"/>
      <c r="D228" s="377" t="s">
        <v>633</v>
      </c>
      <c r="E228" s="286"/>
      <c r="F228" s="286"/>
      <c r="G228" s="286"/>
      <c r="H228" s="286"/>
      <c r="I228" s="286"/>
      <c r="J228" s="286"/>
      <c r="K228" s="287"/>
      <c r="L228" s="35"/>
    </row>
    <row r="229" spans="2:12" ht="15.75">
      <c r="B229" s="23"/>
      <c r="C229" s="33"/>
      <c r="D229" s="380" t="s">
        <v>500</v>
      </c>
      <c r="E229" s="288"/>
      <c r="F229" s="288"/>
      <c r="G229" s="288"/>
      <c r="H229" s="288"/>
      <c r="I229" s="288"/>
      <c r="J229" s="288"/>
      <c r="K229" s="289"/>
      <c r="L229" s="35"/>
    </row>
    <row r="230" spans="2:12" ht="15.75">
      <c r="B230" s="23"/>
      <c r="C230" s="33"/>
      <c r="D230" s="37"/>
      <c r="E230" s="34"/>
      <c r="F230" s="34"/>
      <c r="G230" s="34"/>
      <c r="H230" s="34"/>
      <c r="I230" s="34"/>
      <c r="J230" s="34"/>
      <c r="K230" s="34"/>
      <c r="L230" s="35"/>
    </row>
    <row r="231" spans="2:12" ht="15.75">
      <c r="B231" s="23"/>
      <c r="C231" s="33" t="s">
        <v>477</v>
      </c>
      <c r="D231" s="269" t="s">
        <v>634</v>
      </c>
      <c r="E231" s="372"/>
      <c r="F231" s="372"/>
      <c r="G231" s="372"/>
      <c r="H231" s="372"/>
      <c r="I231" s="372"/>
      <c r="J231" s="372"/>
      <c r="K231" s="335"/>
      <c r="L231" s="371"/>
    </row>
    <row r="232" spans="2:12" ht="5.25" customHeight="1">
      <c r="B232" s="23"/>
      <c r="C232" s="33"/>
      <c r="D232" s="370"/>
      <c r="E232" s="335"/>
      <c r="F232" s="335"/>
      <c r="G232" s="335"/>
      <c r="H232" s="335"/>
      <c r="I232" s="335"/>
      <c r="J232" s="335"/>
      <c r="K232" s="335"/>
      <c r="L232" s="371"/>
    </row>
    <row r="233" spans="2:12" ht="15.75">
      <c r="B233" s="23"/>
      <c r="C233" s="329">
        <f>1+C219</f>
        <v>36</v>
      </c>
      <c r="D233" s="373" t="s">
        <v>635</v>
      </c>
      <c r="E233" s="335"/>
      <c r="F233" s="335"/>
      <c r="G233" s="335"/>
      <c r="H233" s="335"/>
      <c r="I233" s="335"/>
      <c r="J233" s="335"/>
      <c r="K233" s="335"/>
      <c r="L233" s="371"/>
    </row>
    <row r="234" spans="2:12" ht="15.75">
      <c r="B234" s="23"/>
      <c r="C234" s="33"/>
      <c r="D234" s="373" t="s">
        <v>636</v>
      </c>
      <c r="E234" s="335"/>
      <c r="F234" s="335"/>
      <c r="G234" s="335"/>
      <c r="H234" s="335"/>
      <c r="I234" s="335"/>
      <c r="J234" s="335"/>
      <c r="K234" s="335"/>
      <c r="L234" s="371"/>
    </row>
    <row r="235" spans="2:12" ht="15.75">
      <c r="B235" s="23"/>
      <c r="C235" s="33"/>
      <c r="D235" s="373" t="s">
        <v>637</v>
      </c>
      <c r="E235" s="335"/>
      <c r="F235" s="335"/>
      <c r="G235" s="335"/>
      <c r="H235" s="335"/>
      <c r="I235" s="335"/>
      <c r="J235" s="335"/>
      <c r="K235" s="335"/>
      <c r="L235" s="371"/>
    </row>
    <row r="236" spans="2:12" ht="15.75">
      <c r="B236" s="23"/>
      <c r="C236" s="33">
        <f>1+C233</f>
        <v>37</v>
      </c>
      <c r="D236" s="373" t="s">
        <v>638</v>
      </c>
      <c r="E236" s="335"/>
      <c r="F236" s="335"/>
      <c r="G236" s="335"/>
      <c r="H236" s="335"/>
      <c r="I236" s="335"/>
      <c r="J236" s="335"/>
      <c r="K236" s="335"/>
      <c r="L236" s="371"/>
    </row>
    <row r="237" spans="2:12" ht="15.75">
      <c r="B237" s="23"/>
      <c r="C237" s="33"/>
      <c r="D237" s="373" t="s">
        <v>639</v>
      </c>
      <c r="E237" s="335"/>
      <c r="F237" s="335"/>
      <c r="G237" s="335"/>
      <c r="H237" s="335"/>
      <c r="I237" s="335"/>
      <c r="J237" s="335"/>
      <c r="K237" s="335"/>
      <c r="L237" s="371"/>
    </row>
    <row r="238" spans="2:12" ht="15.75">
      <c r="B238" s="23"/>
      <c r="C238" s="33">
        <f>1+C236</f>
        <v>38</v>
      </c>
      <c r="D238" s="335" t="s">
        <v>640</v>
      </c>
      <c r="E238" s="34"/>
      <c r="F238" s="34"/>
      <c r="G238" s="34"/>
      <c r="H238" s="34"/>
      <c r="I238" s="34"/>
      <c r="J238" s="34"/>
      <c r="K238" s="34"/>
      <c r="L238" s="40"/>
    </row>
    <row r="239" spans="2:12" ht="15.75">
      <c r="B239" s="23"/>
      <c r="C239" s="33"/>
      <c r="D239" s="335" t="s">
        <v>641</v>
      </c>
      <c r="E239" s="34"/>
      <c r="F239" s="34"/>
      <c r="G239" s="34"/>
      <c r="H239" s="34"/>
      <c r="I239" s="34"/>
      <c r="J239" s="34"/>
      <c r="K239" s="34"/>
      <c r="L239" s="40"/>
    </row>
    <row r="240" spans="2:12" ht="3" customHeight="1" thickBot="1">
      <c r="B240" s="23"/>
      <c r="C240" s="41"/>
      <c r="D240" s="42"/>
      <c r="E240" s="43"/>
      <c r="F240" s="43"/>
      <c r="G240" s="43"/>
      <c r="H240" s="43"/>
      <c r="I240" s="43"/>
      <c r="J240" s="43"/>
      <c r="K240" s="43"/>
      <c r="L240" s="44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E74" sqref="E74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20" t="s">
        <v>448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5" t="s">
        <v>408</v>
      </c>
      <c r="C4" s="14"/>
      <c r="D4" s="14"/>
      <c r="E4" s="14"/>
      <c r="F4" s="14"/>
      <c r="G4" s="14"/>
      <c r="H4" s="11"/>
      <c r="I4" s="11"/>
      <c r="J4" s="255"/>
      <c r="K4" s="421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422"/>
      <c r="M4" s="419"/>
      <c r="N4" s="420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54"/>
      <c r="K5" s="254"/>
      <c r="L5" s="254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0" t="s">
        <v>38</v>
      </c>
      <c r="E7" s="428" t="s">
        <v>651</v>
      </c>
      <c r="F7" s="429"/>
      <c r="G7" s="429"/>
      <c r="H7" s="429"/>
      <c r="I7" s="429"/>
      <c r="J7" s="429"/>
      <c r="K7" s="429"/>
      <c r="L7" s="430"/>
      <c r="M7" s="14" t="s">
        <v>41</v>
      </c>
      <c r="N7" s="256">
        <v>3400</v>
      </c>
      <c r="O7" s="11"/>
    </row>
    <row r="8" spans="1:15" ht="15.75">
      <c r="A8" s="11"/>
      <c r="B8" s="11" t="s">
        <v>13</v>
      </c>
      <c r="C8" s="11"/>
      <c r="D8" s="11"/>
      <c r="E8" s="418">
        <f>+IF(+AND(+N31=0,+N43=0,+N64=0,+N49=0),0,+IF(E10=0,"Въведи отчетния период!",0))</f>
        <v>0</v>
      </c>
      <c r="F8" s="418"/>
      <c r="G8" s="11"/>
      <c r="H8" s="11"/>
      <c r="I8" s="11"/>
      <c r="J8" s="11"/>
      <c r="K8" s="11"/>
      <c r="L8" s="418">
        <f>+IF(E7=0,+IF(+N7=0,0,"Въведи наименованието!"),+IF(N7&gt;0,0,"Въведи кода по ЕБК!"))</f>
        <v>0</v>
      </c>
      <c r="M8" s="418"/>
      <c r="N8" s="418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09" t="s">
        <v>3</v>
      </c>
      <c r="F10" s="410"/>
      <c r="G10" s="11"/>
      <c r="H10" s="257">
        <v>2018</v>
      </c>
      <c r="I10" s="237"/>
      <c r="J10" s="411">
        <f>+IF(AND(E7=0,N7=0),+IF(OR(N31&lt;&gt;0,+N43&lt;&gt;0,+N64&lt;&gt;0,+N49&lt;&gt;0,I66&lt;&gt;0,K66&lt;&gt;0,M66&lt;&gt;0),"Въведи наименование и код по ЕБК!",0),0)</f>
        <v>0</v>
      </c>
      <c r="K10" s="411"/>
      <c r="L10" s="411"/>
      <c r="M10" s="411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5"/>
      <c r="C13" s="56"/>
      <c r="D13" s="56"/>
      <c r="E13" s="56"/>
      <c r="F13" s="59"/>
      <c r="G13" s="14"/>
      <c r="H13" s="412" t="s">
        <v>507</v>
      </c>
      <c r="I13" s="413"/>
      <c r="J13" s="414" t="s">
        <v>414</v>
      </c>
      <c r="K13" s="415"/>
      <c r="L13" s="416" t="s">
        <v>42</v>
      </c>
      <c r="M13" s="417"/>
      <c r="N13" s="423" t="s">
        <v>401</v>
      </c>
      <c r="O13" s="11"/>
    </row>
    <row r="14" spans="1:15" ht="62.25" customHeight="1">
      <c r="A14" s="11"/>
      <c r="B14" s="425" t="s">
        <v>35</v>
      </c>
      <c r="C14" s="426"/>
      <c r="D14" s="426"/>
      <c r="E14" s="426"/>
      <c r="F14" s="427"/>
      <c r="G14" s="14"/>
      <c r="H14" s="141" t="s">
        <v>433</v>
      </c>
      <c r="I14" s="61" t="s">
        <v>405</v>
      </c>
      <c r="J14" s="229" t="s">
        <v>43</v>
      </c>
      <c r="K14" s="61" t="s">
        <v>406</v>
      </c>
      <c r="L14" s="143" t="s">
        <v>44</v>
      </c>
      <c r="M14" s="61" t="s">
        <v>407</v>
      </c>
      <c r="N14" s="424"/>
      <c r="O14" s="11"/>
    </row>
    <row r="15" spans="1:15" ht="16.5" thickBot="1">
      <c r="A15" s="11"/>
      <c r="B15" s="57"/>
      <c r="C15" s="58"/>
      <c r="D15" s="58"/>
      <c r="E15" s="58"/>
      <c r="F15" s="60"/>
      <c r="G15" s="14"/>
      <c r="H15" s="139" t="s">
        <v>0</v>
      </c>
      <c r="I15" s="21" t="s">
        <v>9</v>
      </c>
      <c r="J15" s="138" t="s">
        <v>1</v>
      </c>
      <c r="K15" s="21" t="s">
        <v>10</v>
      </c>
      <c r="L15" s="140" t="s">
        <v>36</v>
      </c>
      <c r="M15" s="21" t="s">
        <v>37</v>
      </c>
      <c r="N15" s="142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1">
        <f>+IF($N$7=0,0,+IF('Local-&amp;-SSF'!$E$362=0,0,"КОЛОНА (1а)"))</f>
        <v>0</v>
      </c>
      <c r="J16" s="1"/>
      <c r="K16" s="231" t="str">
        <f>+IF($N$7=0,0,+IF('Local-&amp;-SSF'!$E$355&gt;0,0,"КОЛОНА (2а)"))</f>
        <v>КОЛОНА (2а)</v>
      </c>
      <c r="L16" s="1"/>
      <c r="M16" s="231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1">
        <f>+IF($N$7=0,0,+IF('Local-&amp;-SSF'!$E$362=0,0,"НЕ СЕ ПОПЪЛВА"))</f>
        <v>0</v>
      </c>
      <c r="J17" s="1"/>
      <c r="K17" s="231" t="str">
        <f>+IF($N$7=0,0,+IF('Local-&amp;-SSF'!$E$355&gt;0,0,"НЕ СЕ ПОПЪЛВА"))</f>
        <v>НЕ СЕ ПОПЪЛВА</v>
      </c>
      <c r="L17" s="1"/>
      <c r="M17" s="231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3" t="s">
        <v>40</v>
      </c>
      <c r="C18" s="75"/>
      <c r="D18" s="75"/>
      <c r="E18" s="75"/>
      <c r="F18" s="76"/>
      <c r="G18" s="14"/>
      <c r="H18" s="1"/>
      <c r="I18" s="232">
        <f>+IF($N$7=0,0,+IF('Local-&amp;-SSF'!$E$362=0,0,$N$7))</f>
        <v>0</v>
      </c>
      <c r="J18" s="1"/>
      <c r="K18" s="232">
        <f>+IF($N$7=0,0,+IF('Local-&amp;-SSF'!$E$355&gt;0,0,$N$7))</f>
        <v>3400</v>
      </c>
      <c r="L18" s="1"/>
      <c r="M18" s="232">
        <f>+IF($N$7=0,0,+IF('Local-&amp;-SSF'!$E$6&gt;0,0,$N$7))</f>
        <v>3400</v>
      </c>
      <c r="N18" s="2"/>
      <c r="O18" s="11"/>
      <c r="S18" s="116"/>
    </row>
    <row r="19" spans="1:21" ht="15.75">
      <c r="A19" s="268"/>
      <c r="B19" s="129">
        <v>11</v>
      </c>
      <c r="C19" s="20" t="s">
        <v>19</v>
      </c>
      <c r="D19" s="20"/>
      <c r="E19" s="20"/>
      <c r="F19" s="74"/>
      <c r="G19" s="14"/>
      <c r="H19" s="64">
        <v>1282</v>
      </c>
      <c r="I19" s="144"/>
      <c r="J19" s="64"/>
      <c r="K19" s="144"/>
      <c r="L19" s="238">
        <v>0</v>
      </c>
      <c r="M19" s="239">
        <v>0</v>
      </c>
      <c r="N19" s="78">
        <f>+H19+J19+L19</f>
        <v>1282</v>
      </c>
      <c r="O19" s="11"/>
      <c r="S19" s="400" t="s">
        <v>6</v>
      </c>
      <c r="T19" s="391"/>
      <c r="U19" s="392"/>
    </row>
    <row r="20" spans="1:21" ht="15.75">
      <c r="A20" s="268"/>
      <c r="B20" s="130">
        <v>12</v>
      </c>
      <c r="C20" s="18" t="s">
        <v>20</v>
      </c>
      <c r="D20" s="95"/>
      <c r="E20" s="95"/>
      <c r="F20" s="96"/>
      <c r="G20" s="14"/>
      <c r="H20" s="97">
        <v>549</v>
      </c>
      <c r="I20" s="145"/>
      <c r="J20" s="277">
        <v>0</v>
      </c>
      <c r="K20" s="241">
        <v>0</v>
      </c>
      <c r="L20" s="240">
        <v>0</v>
      </c>
      <c r="M20" s="241">
        <v>0</v>
      </c>
      <c r="N20" s="98">
        <f aca="true" t="shared" si="0" ref="N20:N30">+H20+J20+L20</f>
        <v>549</v>
      </c>
      <c r="O20" s="11"/>
      <c r="S20" s="401" t="s">
        <v>5</v>
      </c>
      <c r="T20" s="393"/>
      <c r="U20" s="394"/>
    </row>
    <row r="21" spans="1:21" ht="15.75">
      <c r="A21" s="268"/>
      <c r="B21" s="131">
        <v>13</v>
      </c>
      <c r="C21" s="99" t="s">
        <v>21</v>
      </c>
      <c r="D21" s="99"/>
      <c r="E21" s="99"/>
      <c r="F21" s="100"/>
      <c r="G21" s="14"/>
      <c r="H21" s="104"/>
      <c r="I21" s="243">
        <v>0</v>
      </c>
      <c r="J21" s="275">
        <v>0</v>
      </c>
      <c r="K21" s="243">
        <v>0</v>
      </c>
      <c r="L21" s="242">
        <v>0</v>
      </c>
      <c r="M21" s="243">
        <v>0</v>
      </c>
      <c r="N21" s="112">
        <f t="shared" si="0"/>
        <v>0</v>
      </c>
      <c r="O21" s="11"/>
      <c r="S21" s="401" t="s">
        <v>4</v>
      </c>
      <c r="T21" s="393"/>
      <c r="U21" s="394"/>
    </row>
    <row r="22" spans="1:21" ht="15.75">
      <c r="A22" s="268"/>
      <c r="B22" s="129">
        <v>14</v>
      </c>
      <c r="C22" s="20" t="s">
        <v>22</v>
      </c>
      <c r="D22" s="71"/>
      <c r="E22" s="71"/>
      <c r="F22" s="72"/>
      <c r="G22" s="14"/>
      <c r="H22" s="62"/>
      <c r="I22" s="245">
        <v>0</v>
      </c>
      <c r="J22" s="276">
        <v>0</v>
      </c>
      <c r="K22" s="245">
        <v>0</v>
      </c>
      <c r="L22" s="244">
        <v>0</v>
      </c>
      <c r="M22" s="245">
        <v>0</v>
      </c>
      <c r="N22" s="113">
        <f t="shared" si="0"/>
        <v>0</v>
      </c>
      <c r="O22" s="11"/>
      <c r="S22" s="402" t="s">
        <v>3</v>
      </c>
      <c r="T22" s="395"/>
      <c r="U22" s="396"/>
    </row>
    <row r="23" spans="1:19" ht="15.75">
      <c r="A23" s="268"/>
      <c r="B23" s="132">
        <v>15</v>
      </c>
      <c r="C23" s="101" t="s">
        <v>23</v>
      </c>
      <c r="D23" s="102"/>
      <c r="E23" s="102"/>
      <c r="F23" s="103"/>
      <c r="G23" s="14"/>
      <c r="H23" s="105"/>
      <c r="I23" s="247">
        <v>0</v>
      </c>
      <c r="J23" s="277">
        <v>0</v>
      </c>
      <c r="K23" s="247">
        <v>0</v>
      </c>
      <c r="L23" s="246">
        <v>0</v>
      </c>
      <c r="M23" s="247">
        <v>0</v>
      </c>
      <c r="N23" s="114">
        <f t="shared" si="0"/>
        <v>0</v>
      </c>
      <c r="O23" s="11"/>
      <c r="S23" s="19"/>
    </row>
    <row r="24" spans="1:20" ht="15.75">
      <c r="A24" s="268"/>
      <c r="B24" s="131">
        <v>16</v>
      </c>
      <c r="C24" s="99" t="s">
        <v>426</v>
      </c>
      <c r="D24" s="99"/>
      <c r="E24" s="99"/>
      <c r="F24" s="100"/>
      <c r="G24" s="14"/>
      <c r="H24" s="104"/>
      <c r="I24" s="243">
        <v>0</v>
      </c>
      <c r="J24" s="275">
        <v>0</v>
      </c>
      <c r="K24" s="243">
        <v>0</v>
      </c>
      <c r="L24" s="242">
        <v>0</v>
      </c>
      <c r="M24" s="243">
        <v>0</v>
      </c>
      <c r="N24" s="110">
        <f t="shared" si="0"/>
        <v>0</v>
      </c>
      <c r="O24" s="11"/>
      <c r="S24" s="386" t="s">
        <v>642</v>
      </c>
      <c r="T24" s="397"/>
    </row>
    <row r="25" spans="1:20" ht="15.75">
      <c r="A25" s="268"/>
      <c r="B25" s="133">
        <v>17</v>
      </c>
      <c r="C25" s="102" t="s">
        <v>427</v>
      </c>
      <c r="D25" s="102"/>
      <c r="E25" s="102"/>
      <c r="F25" s="103"/>
      <c r="G25" s="14"/>
      <c r="H25" s="105"/>
      <c r="I25" s="249">
        <v>0</v>
      </c>
      <c r="J25" s="278">
        <v>0</v>
      </c>
      <c r="K25" s="249">
        <v>0</v>
      </c>
      <c r="L25" s="248">
        <v>0</v>
      </c>
      <c r="M25" s="249">
        <v>0</v>
      </c>
      <c r="N25" s="111">
        <f t="shared" si="0"/>
        <v>0</v>
      </c>
      <c r="O25" s="11"/>
      <c r="S25" s="387" t="s">
        <v>643</v>
      </c>
      <c r="T25" s="398"/>
    </row>
    <row r="26" spans="1:20" ht="15.75">
      <c r="A26" s="268"/>
      <c r="B26" s="129">
        <v>18</v>
      </c>
      <c r="C26" s="99" t="s">
        <v>30</v>
      </c>
      <c r="D26" s="99"/>
      <c r="E26" s="99"/>
      <c r="F26" s="100"/>
      <c r="G26" s="14"/>
      <c r="H26" s="104"/>
      <c r="I26" s="243">
        <v>0</v>
      </c>
      <c r="J26" s="275">
        <v>0</v>
      </c>
      <c r="K26" s="243">
        <v>0</v>
      </c>
      <c r="L26" s="242">
        <v>0</v>
      </c>
      <c r="M26" s="243">
        <v>0</v>
      </c>
      <c r="N26" s="112">
        <f t="shared" si="0"/>
        <v>0</v>
      </c>
      <c r="O26" s="11"/>
      <c r="S26" s="388"/>
      <c r="T26" s="399"/>
    </row>
    <row r="27" spans="1:20" ht="15.75">
      <c r="A27" s="268"/>
      <c r="B27" s="133">
        <v>19</v>
      </c>
      <c r="C27" s="71" t="s">
        <v>31</v>
      </c>
      <c r="D27" s="71"/>
      <c r="E27" s="71"/>
      <c r="F27" s="72"/>
      <c r="G27" s="14"/>
      <c r="H27" s="73"/>
      <c r="I27" s="251">
        <v>0</v>
      </c>
      <c r="J27" s="279">
        <v>0</v>
      </c>
      <c r="K27" s="251">
        <v>0</v>
      </c>
      <c r="L27" s="250">
        <v>0</v>
      </c>
      <c r="M27" s="251">
        <v>0</v>
      </c>
      <c r="N27" s="113">
        <f t="shared" si="0"/>
        <v>0</v>
      </c>
      <c r="O27" s="11"/>
      <c r="S27" s="389" t="s">
        <v>644</v>
      </c>
      <c r="T27" s="397"/>
    </row>
    <row r="28" spans="1:20" ht="15.75">
      <c r="A28" s="268"/>
      <c r="B28" s="134">
        <v>110</v>
      </c>
      <c r="C28" s="102" t="s">
        <v>452</v>
      </c>
      <c r="D28" s="102"/>
      <c r="E28" s="102"/>
      <c r="F28" s="103"/>
      <c r="G28" s="14"/>
      <c r="H28" s="109"/>
      <c r="I28" s="249">
        <v>0</v>
      </c>
      <c r="J28" s="278">
        <v>0</v>
      </c>
      <c r="K28" s="249">
        <v>0</v>
      </c>
      <c r="L28" s="248">
        <v>0</v>
      </c>
      <c r="M28" s="249">
        <v>0</v>
      </c>
      <c r="N28" s="114">
        <f t="shared" si="0"/>
        <v>0</v>
      </c>
      <c r="O28" s="11"/>
      <c r="S28" s="387" t="s">
        <v>645</v>
      </c>
      <c r="T28" s="398"/>
    </row>
    <row r="29" spans="1:20" ht="15.75">
      <c r="A29" s="268"/>
      <c r="B29" s="135">
        <v>111</v>
      </c>
      <c r="C29" s="20" t="s">
        <v>24</v>
      </c>
      <c r="D29" s="20"/>
      <c r="E29" s="20"/>
      <c r="F29" s="74"/>
      <c r="G29" s="14"/>
      <c r="H29" s="62"/>
      <c r="I29" s="147"/>
      <c r="J29" s="62"/>
      <c r="K29" s="147"/>
      <c r="L29" s="244">
        <v>0</v>
      </c>
      <c r="M29" s="245">
        <v>0</v>
      </c>
      <c r="N29" s="115">
        <f t="shared" si="0"/>
        <v>0</v>
      </c>
      <c r="O29" s="11"/>
      <c r="S29" s="388"/>
      <c r="T29" s="399"/>
    </row>
    <row r="30" spans="1:20" ht="15.75">
      <c r="A30" s="268"/>
      <c r="B30" s="136">
        <v>112</v>
      </c>
      <c r="C30" s="106" t="s">
        <v>25</v>
      </c>
      <c r="D30" s="106"/>
      <c r="E30" s="106"/>
      <c r="F30" s="107"/>
      <c r="G30" s="14"/>
      <c r="H30" s="77"/>
      <c r="I30" s="150"/>
      <c r="J30" s="77"/>
      <c r="K30" s="150"/>
      <c r="L30" s="252">
        <v>0</v>
      </c>
      <c r="M30" s="253">
        <v>0</v>
      </c>
      <c r="N30" s="108">
        <f t="shared" si="0"/>
        <v>0</v>
      </c>
      <c r="O30" s="11"/>
      <c r="P30" s="82" t="s">
        <v>12</v>
      </c>
      <c r="S30" s="389" t="s">
        <v>646</v>
      </c>
      <c r="T30" s="397"/>
    </row>
    <row r="31" spans="1:20" ht="16.5" thickBot="1">
      <c r="A31" s="268"/>
      <c r="B31" s="94" t="s">
        <v>26</v>
      </c>
      <c r="C31" s="86"/>
      <c r="D31" s="86"/>
      <c r="E31" s="86"/>
      <c r="F31" s="87"/>
      <c r="G31" s="14"/>
      <c r="H31" s="122">
        <f aca="true" t="shared" si="1" ref="H31:N31">+ROUND(+SUM(H19:H30),0)</f>
        <v>1831</v>
      </c>
      <c r="I31" s="123">
        <f t="shared" si="1"/>
        <v>0</v>
      </c>
      <c r="J31" s="123">
        <f t="shared" si="1"/>
        <v>0</v>
      </c>
      <c r="K31" s="123">
        <f t="shared" si="1"/>
        <v>0</v>
      </c>
      <c r="L31" s="122">
        <f>+ROUND(+SUM(L19:L30),0)</f>
        <v>0</v>
      </c>
      <c r="M31" s="123">
        <f t="shared" si="1"/>
        <v>0</v>
      </c>
      <c r="N31" s="88">
        <f t="shared" si="1"/>
        <v>1831</v>
      </c>
      <c r="O31" s="11"/>
      <c r="P31" s="83">
        <f>+N31-H31-J31-L31</f>
        <v>0</v>
      </c>
      <c r="S31" s="390" t="s">
        <v>647</v>
      </c>
      <c r="T31" s="398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31">
        <f>+IF($N$7=0,0,+IF('Local-&amp;-SSF'!$E$362=0,0,"КОЛОНА (1а)"))</f>
        <v>0</v>
      </c>
      <c r="J32" s="1"/>
      <c r="K32" s="231" t="str">
        <f>+IF($N$7=0,0,+IF('Local-&amp;-SSF'!$E$355&gt;0,0,"КОЛОНА (2а)"))</f>
        <v>КОЛОНА (2а)</v>
      </c>
      <c r="L32" s="1"/>
      <c r="M32" s="231" t="str">
        <f>+IF($N$7=0,0,+IF('Local-&amp;-SSF'!$E$6&gt;0,0,"КОЛОНА (3а)"))</f>
        <v>КОЛОНА (3а)</v>
      </c>
      <c r="N32" s="2"/>
      <c r="O32" s="11"/>
      <c r="S32" s="388"/>
      <c r="T32" s="399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31">
        <f>+IF($N$7=0,0,+IF('Local-&amp;-SSF'!$E$362=0,0,"НЕ СЕ ПОПЪЛВА"))</f>
        <v>0</v>
      </c>
      <c r="J33" s="1"/>
      <c r="K33" s="231" t="str">
        <f>+IF($N$7=0,0,+IF('Local-&amp;-SSF'!$E$355&gt;0,0,"НЕ СЕ ПОПЪЛВА"))</f>
        <v>НЕ СЕ ПОПЪЛВА</v>
      </c>
      <c r="L33" s="1"/>
      <c r="M33" s="231" t="str">
        <f>+IF($N$7=0,0,+IF('Local-&amp;-SSF'!$E$6&gt;0,0,"НЕ СЕ ПОПЪЛВА"))</f>
        <v>НЕ СЕ ПОПЪЛВА</v>
      </c>
      <c r="N33" s="2"/>
      <c r="O33" s="11"/>
      <c r="S33" s="389" t="s">
        <v>648</v>
      </c>
      <c r="T33" s="397"/>
    </row>
    <row r="34" spans="1:20" ht="15.75">
      <c r="A34" s="11"/>
      <c r="B34" s="259" t="s">
        <v>444</v>
      </c>
      <c r="C34" s="125"/>
      <c r="D34" s="125"/>
      <c r="E34" s="125"/>
      <c r="F34" s="126"/>
      <c r="G34" s="14"/>
      <c r="H34" s="1"/>
      <c r="I34" s="232">
        <f>+IF($N$7=0,0,+IF('Local-&amp;-SSF'!$E$362=0,0,$N$7))</f>
        <v>0</v>
      </c>
      <c r="J34" s="1"/>
      <c r="K34" s="232">
        <f>+IF($N$7=0,0,+IF('Local-&amp;-SSF'!$E$355&gt;0,0,$N$7))</f>
        <v>3400</v>
      </c>
      <c r="L34" s="1"/>
      <c r="M34" s="232">
        <f>+IF($N$7=0,0,+IF('Local-&amp;-SSF'!$E$6&gt;0,0,$N$7))</f>
        <v>3400</v>
      </c>
      <c r="N34" s="2"/>
      <c r="O34" s="11"/>
      <c r="S34" s="390" t="s">
        <v>649</v>
      </c>
      <c r="T34" s="398"/>
    </row>
    <row r="35" spans="1:20" ht="15.75">
      <c r="A35" s="268"/>
      <c r="B35" s="129">
        <v>21</v>
      </c>
      <c r="C35" s="20" t="s">
        <v>27</v>
      </c>
      <c r="D35" s="20"/>
      <c r="E35" s="20"/>
      <c r="F35" s="74"/>
      <c r="G35" s="14"/>
      <c r="H35" s="238">
        <v>0</v>
      </c>
      <c r="I35" s="239">
        <v>0</v>
      </c>
      <c r="J35" s="238">
        <v>0</v>
      </c>
      <c r="K35" s="239">
        <v>0</v>
      </c>
      <c r="L35" s="64"/>
      <c r="M35" s="144"/>
      <c r="N35" s="303">
        <f aca="true" t="shared" si="2" ref="N35:N42">+H35+J35+L35</f>
        <v>0</v>
      </c>
      <c r="O35" s="11"/>
      <c r="S35" s="388"/>
      <c r="T35" s="399"/>
    </row>
    <row r="36" spans="1:15" ht="15.75">
      <c r="A36" s="268"/>
      <c r="B36" s="130">
        <v>22</v>
      </c>
      <c r="C36" s="18" t="s">
        <v>28</v>
      </c>
      <c r="D36" s="95"/>
      <c r="E36" s="95"/>
      <c r="F36" s="96"/>
      <c r="G36" s="14"/>
      <c r="H36" s="240">
        <v>0</v>
      </c>
      <c r="I36" s="241">
        <v>0</v>
      </c>
      <c r="J36" s="240">
        <v>0</v>
      </c>
      <c r="K36" s="241">
        <v>0</v>
      </c>
      <c r="L36" s="97">
        <v>11494</v>
      </c>
      <c r="M36" s="145"/>
      <c r="N36" s="304">
        <f t="shared" si="2"/>
        <v>11494</v>
      </c>
      <c r="O36" s="11"/>
    </row>
    <row r="37" spans="1:15" ht="15.75">
      <c r="A37" s="268"/>
      <c r="B37" s="131">
        <v>23</v>
      </c>
      <c r="C37" s="99" t="s">
        <v>29</v>
      </c>
      <c r="D37" s="99"/>
      <c r="E37" s="99"/>
      <c r="F37" s="100"/>
      <c r="G37" s="14"/>
      <c r="H37" s="242">
        <v>0</v>
      </c>
      <c r="I37" s="243">
        <v>0</v>
      </c>
      <c r="J37" s="242">
        <v>0</v>
      </c>
      <c r="K37" s="243">
        <v>0</v>
      </c>
      <c r="L37" s="104">
        <v>2004</v>
      </c>
      <c r="M37" s="146"/>
      <c r="N37" s="305">
        <f t="shared" si="2"/>
        <v>2004</v>
      </c>
      <c r="O37" s="11"/>
    </row>
    <row r="38" spans="1:15" ht="15.75">
      <c r="A38" s="268"/>
      <c r="B38" s="260">
        <v>24</v>
      </c>
      <c r="C38" s="71" t="s">
        <v>403</v>
      </c>
      <c r="D38" s="71"/>
      <c r="E38" s="71"/>
      <c r="F38" s="72"/>
      <c r="G38" s="14"/>
      <c r="H38" s="250">
        <v>0</v>
      </c>
      <c r="I38" s="251">
        <v>0</v>
      </c>
      <c r="J38" s="250">
        <v>0</v>
      </c>
      <c r="K38" s="251">
        <v>0</v>
      </c>
      <c r="L38" s="73"/>
      <c r="M38" s="149"/>
      <c r="N38" s="306">
        <f t="shared" si="2"/>
        <v>0</v>
      </c>
      <c r="O38" s="11"/>
    </row>
    <row r="39" spans="1:15" ht="15.75">
      <c r="A39" s="268"/>
      <c r="B39" s="133">
        <v>25</v>
      </c>
      <c r="C39" s="102" t="s">
        <v>404</v>
      </c>
      <c r="D39" s="102"/>
      <c r="E39" s="102"/>
      <c r="F39" s="103"/>
      <c r="G39" s="14"/>
      <c r="H39" s="248">
        <v>0</v>
      </c>
      <c r="I39" s="249">
        <v>0</v>
      </c>
      <c r="J39" s="248">
        <v>0</v>
      </c>
      <c r="K39" s="249">
        <v>0</v>
      </c>
      <c r="L39" s="109"/>
      <c r="M39" s="148"/>
      <c r="N39" s="307">
        <f t="shared" si="2"/>
        <v>0</v>
      </c>
      <c r="O39" s="11"/>
    </row>
    <row r="40" spans="1:19" ht="15.75">
      <c r="A40" s="268"/>
      <c r="B40" s="292">
        <v>26</v>
      </c>
      <c r="C40" s="99" t="s">
        <v>32</v>
      </c>
      <c r="D40" s="99"/>
      <c r="E40" s="99"/>
      <c r="F40" s="100"/>
      <c r="G40" s="14"/>
      <c r="H40" s="242">
        <v>0</v>
      </c>
      <c r="I40" s="243">
        <v>0</v>
      </c>
      <c r="J40" s="242">
        <v>0</v>
      </c>
      <c r="K40" s="243">
        <v>0</v>
      </c>
      <c r="L40" s="104"/>
      <c r="M40" s="146"/>
      <c r="N40" s="308">
        <f t="shared" si="2"/>
        <v>0</v>
      </c>
      <c r="O40" s="11"/>
      <c r="S40" s="19"/>
    </row>
    <row r="41" spans="1:19" ht="15.75">
      <c r="A41" s="268"/>
      <c r="B41" s="131">
        <v>27</v>
      </c>
      <c r="C41" s="20" t="s">
        <v>33</v>
      </c>
      <c r="D41" s="20"/>
      <c r="E41" s="20"/>
      <c r="F41" s="74"/>
      <c r="G41" s="14"/>
      <c r="H41" s="244">
        <v>0</v>
      </c>
      <c r="I41" s="245">
        <v>0</v>
      </c>
      <c r="J41" s="244">
        <v>0</v>
      </c>
      <c r="K41" s="245">
        <v>0</v>
      </c>
      <c r="L41" s="62"/>
      <c r="M41" s="147"/>
      <c r="N41" s="309">
        <f t="shared" si="2"/>
        <v>0</v>
      </c>
      <c r="O41" s="11"/>
      <c r="S41" s="19"/>
    </row>
    <row r="42" spans="1:19" ht="15.75">
      <c r="A42" s="268"/>
      <c r="B42" s="261">
        <v>28</v>
      </c>
      <c r="C42" s="106" t="s">
        <v>34</v>
      </c>
      <c r="D42" s="106"/>
      <c r="E42" s="106"/>
      <c r="F42" s="107"/>
      <c r="G42" s="14"/>
      <c r="H42" s="252">
        <v>0</v>
      </c>
      <c r="I42" s="253">
        <v>0</v>
      </c>
      <c r="J42" s="252">
        <v>0</v>
      </c>
      <c r="K42" s="253">
        <v>0</v>
      </c>
      <c r="L42" s="77"/>
      <c r="M42" s="150"/>
      <c r="N42" s="310">
        <f t="shared" si="2"/>
        <v>0</v>
      </c>
      <c r="O42" s="11"/>
      <c r="P42" s="82" t="s">
        <v>12</v>
      </c>
      <c r="S42" s="19"/>
    </row>
    <row r="43" spans="1:19" ht="16.5" thickBot="1">
      <c r="A43" s="268"/>
      <c r="B43" s="301" t="s">
        <v>445</v>
      </c>
      <c r="C43" s="302"/>
      <c r="D43" s="302"/>
      <c r="E43" s="302"/>
      <c r="F43" s="123"/>
      <c r="G43" s="14"/>
      <c r="H43" s="122">
        <f aca="true" t="shared" si="3" ref="H43:N43">+ROUND(+SUM(H35:H42),0)</f>
        <v>0</v>
      </c>
      <c r="I43" s="123">
        <f t="shared" si="3"/>
        <v>0</v>
      </c>
      <c r="J43" s="123">
        <f t="shared" si="3"/>
        <v>0</v>
      </c>
      <c r="K43" s="123">
        <f t="shared" si="3"/>
        <v>0</v>
      </c>
      <c r="L43" s="122">
        <f t="shared" si="3"/>
        <v>13498</v>
      </c>
      <c r="M43" s="123">
        <f t="shared" si="3"/>
        <v>0</v>
      </c>
      <c r="N43" s="88">
        <f t="shared" si="3"/>
        <v>13498</v>
      </c>
      <c r="O43" s="11"/>
      <c r="P43" s="83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1">
        <f>+IF($N$7=0,0,+IF('Local-&amp;-SSF'!$E$362=0,0,"КОЛОНА (1а)"))</f>
        <v>0</v>
      </c>
      <c r="J44" s="1"/>
      <c r="K44" s="231" t="str">
        <f>+IF($N$7=0,0,+IF('Local-&amp;-SSF'!$E$355&gt;0,0,"КОЛОНА (2а)"))</f>
        <v>КОЛОНА (2а)</v>
      </c>
      <c r="L44" s="1"/>
      <c r="M44" s="231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1">
        <f>+IF($N$7=0,0,+IF('Local-&amp;-SSF'!$E$362=0,0,"НЕ СЕ ПОПЪЛВА"))</f>
        <v>0</v>
      </c>
      <c r="J45" s="1"/>
      <c r="K45" s="231" t="str">
        <f>+IF($N$7=0,0,+IF('Local-&amp;-SSF'!$E$355&gt;0,0,"НЕ СЕ ПОПЪЛВА"))</f>
        <v>НЕ СЕ ПОПЪЛВА</v>
      </c>
      <c r="L45" s="1"/>
      <c r="M45" s="231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9" t="s">
        <v>472</v>
      </c>
      <c r="C46" s="125"/>
      <c r="D46" s="125"/>
      <c r="E46" s="125"/>
      <c r="F46" s="126"/>
      <c r="G46" s="127"/>
      <c r="H46" s="128"/>
      <c r="I46" s="232">
        <f>+IF($N$7=0,0,+IF('Local-&amp;-SSF'!$E$362=0,0,$N$7))</f>
        <v>0</v>
      </c>
      <c r="J46" s="1"/>
      <c r="K46" s="232">
        <f>+IF($N$7=0,0,+IF('Local-&amp;-SSF'!$E$355&gt;0,0,$N$7))</f>
        <v>3400</v>
      </c>
      <c r="L46" s="1"/>
      <c r="M46" s="232">
        <f>+IF($N$7=0,0,+IF('Local-&amp;-SSF'!$E$6&gt;0,0,$N$7))</f>
        <v>3400</v>
      </c>
      <c r="N46" s="2"/>
      <c r="O46" s="11"/>
    </row>
    <row r="47" spans="1:15" ht="15.75">
      <c r="A47" s="268"/>
      <c r="B47" s="314">
        <v>31</v>
      </c>
      <c r="C47" s="315" t="s">
        <v>410</v>
      </c>
      <c r="D47" s="315"/>
      <c r="E47" s="315"/>
      <c r="F47" s="316"/>
      <c r="G47" s="14"/>
      <c r="H47" s="64">
        <v>18168</v>
      </c>
      <c r="I47" s="144"/>
      <c r="J47" s="64"/>
      <c r="K47" s="144"/>
      <c r="L47" s="64"/>
      <c r="M47" s="144"/>
      <c r="N47" s="78">
        <f>+H47+J47+L47</f>
        <v>18168</v>
      </c>
      <c r="O47" s="11"/>
    </row>
    <row r="48" spans="1:16" ht="15.75">
      <c r="A48" s="268"/>
      <c r="B48" s="261">
        <v>32</v>
      </c>
      <c r="C48" s="262" t="s">
        <v>451</v>
      </c>
      <c r="D48" s="263"/>
      <c r="E48" s="263"/>
      <c r="F48" s="264"/>
      <c r="G48" s="14"/>
      <c r="H48" s="230"/>
      <c r="I48" s="266"/>
      <c r="J48" s="230"/>
      <c r="K48" s="266"/>
      <c r="L48" s="230"/>
      <c r="M48" s="266"/>
      <c r="N48" s="267">
        <f>+H48+J48+L48</f>
        <v>0</v>
      </c>
      <c r="O48" s="11"/>
      <c r="P48" s="82" t="s">
        <v>12</v>
      </c>
    </row>
    <row r="49" spans="1:16" ht="16.5" thickBot="1">
      <c r="A49" s="268"/>
      <c r="B49" s="94" t="s">
        <v>474</v>
      </c>
      <c r="C49" s="137"/>
      <c r="D49" s="86"/>
      <c r="E49" s="86"/>
      <c r="F49" s="87"/>
      <c r="G49" s="14"/>
      <c r="H49" s="122">
        <f aca="true" t="shared" si="4" ref="H49:N49">+ROUND(+H47+H48,0)</f>
        <v>18168</v>
      </c>
      <c r="I49" s="123">
        <f t="shared" si="4"/>
        <v>0</v>
      </c>
      <c r="J49" s="123">
        <f t="shared" si="4"/>
        <v>0</v>
      </c>
      <c r="K49" s="123">
        <f t="shared" si="4"/>
        <v>0</v>
      </c>
      <c r="L49" s="122">
        <f t="shared" si="4"/>
        <v>0</v>
      </c>
      <c r="M49" s="123">
        <f t="shared" si="4"/>
        <v>0</v>
      </c>
      <c r="N49" s="88">
        <f t="shared" si="4"/>
        <v>18168</v>
      </c>
      <c r="O49" s="11"/>
      <c r="P49" s="83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1">
        <f>+IF($N$7=0,0,+IF('Local-&amp;-SSF'!$E$362=0,0,"КОЛОНА (1а)"))</f>
        <v>0</v>
      </c>
      <c r="J50" s="1"/>
      <c r="K50" s="231" t="str">
        <f>+IF($N$7=0,0,+IF('Local-&amp;-SSF'!$E$355&gt;0,0,"КОЛОНА (2а)"))</f>
        <v>КОЛОНА (2а)</v>
      </c>
      <c r="L50" s="1"/>
      <c r="M50" s="231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1">
        <f>+IF($N$7=0,0,+IF('Local-&amp;-SSF'!$E$362=0,0,"НЕ СЕ ПОПЪЛВА"))</f>
        <v>0</v>
      </c>
      <c r="J51" s="1"/>
      <c r="K51" s="231" t="str">
        <f>+IF($N$7=0,0,+IF('Local-&amp;-SSF'!$E$355&gt;0,0,"НЕ СЕ ПОПЪЛВА"))</f>
        <v>НЕ СЕ ПОПЪЛВА</v>
      </c>
      <c r="L51" s="1"/>
      <c r="M51" s="231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9" t="s">
        <v>473</v>
      </c>
      <c r="C52" s="125"/>
      <c r="D52" s="125"/>
      <c r="E52" s="125"/>
      <c r="F52" s="126"/>
      <c r="G52" s="127"/>
      <c r="H52" s="128"/>
      <c r="I52" s="232">
        <f>+IF($N$7=0,0,+IF('Local-&amp;-SSF'!$E$362=0,0,$N$7))</f>
        <v>0</v>
      </c>
      <c r="J52" s="1"/>
      <c r="K52" s="232">
        <f>+IF($N$7=0,0,+IF('Local-&amp;-SSF'!$E$355&gt;0,0,$N$7))</f>
        <v>3400</v>
      </c>
      <c r="L52" s="1"/>
      <c r="M52" s="232">
        <f>+IF($N$7=0,0,+IF('Local-&amp;-SSF'!$E$6&gt;0,0,$N$7))</f>
        <v>3400</v>
      </c>
      <c r="N52" s="2"/>
      <c r="O52" s="11"/>
    </row>
    <row r="53" spans="1:15" ht="15.75">
      <c r="A53" s="268"/>
      <c r="B53" s="314">
        <v>41</v>
      </c>
      <c r="C53" s="315" t="s">
        <v>417</v>
      </c>
      <c r="D53" s="315"/>
      <c r="E53" s="315"/>
      <c r="F53" s="316"/>
      <c r="G53" s="14"/>
      <c r="H53" s="64"/>
      <c r="I53" s="144"/>
      <c r="J53" s="64"/>
      <c r="K53" s="144"/>
      <c r="L53" s="64"/>
      <c r="M53" s="144"/>
      <c r="N53" s="78">
        <f>+H53+J53+L53</f>
        <v>0</v>
      </c>
      <c r="O53" s="11"/>
    </row>
    <row r="54" spans="1:15" ht="15.75">
      <c r="A54" s="268"/>
      <c r="B54" s="260">
        <v>42</v>
      </c>
      <c r="C54" s="71" t="s">
        <v>418</v>
      </c>
      <c r="D54" s="71"/>
      <c r="E54" s="71"/>
      <c r="F54" s="72"/>
      <c r="G54" s="14"/>
      <c r="H54" s="73"/>
      <c r="I54" s="149"/>
      <c r="J54" s="73"/>
      <c r="K54" s="149"/>
      <c r="L54" s="73"/>
      <c r="M54" s="149"/>
      <c r="N54" s="265">
        <f>+H54+J54+L54</f>
        <v>0</v>
      </c>
      <c r="O54" s="11"/>
    </row>
    <row r="55" spans="1:15" ht="15.75">
      <c r="A55" s="268"/>
      <c r="B55" s="260">
        <v>43</v>
      </c>
      <c r="C55" s="71" t="s">
        <v>411</v>
      </c>
      <c r="D55" s="71"/>
      <c r="E55" s="71"/>
      <c r="F55" s="72"/>
      <c r="G55" s="14"/>
      <c r="H55" s="73"/>
      <c r="I55" s="149"/>
      <c r="J55" s="73"/>
      <c r="K55" s="149"/>
      <c r="L55" s="73"/>
      <c r="M55" s="149"/>
      <c r="N55" s="265">
        <f>+H55+J55+L55</f>
        <v>0</v>
      </c>
      <c r="O55" s="11"/>
    </row>
    <row r="56" spans="1:16" ht="15.75">
      <c r="A56" s="268"/>
      <c r="B56" s="261">
        <v>44</v>
      </c>
      <c r="C56" s="262" t="s">
        <v>412</v>
      </c>
      <c r="D56" s="263"/>
      <c r="E56" s="263"/>
      <c r="F56" s="264"/>
      <c r="G56" s="14"/>
      <c r="H56" s="230"/>
      <c r="I56" s="266"/>
      <c r="J56" s="230"/>
      <c r="K56" s="266"/>
      <c r="L56" s="230"/>
      <c r="M56" s="266"/>
      <c r="N56" s="267">
        <f>+H56+J56+L56</f>
        <v>0</v>
      </c>
      <c r="O56" s="11"/>
      <c r="P56" s="82" t="s">
        <v>12</v>
      </c>
    </row>
    <row r="57" spans="1:16" ht="16.5" thickBot="1">
      <c r="A57" s="268"/>
      <c r="B57" s="94" t="s">
        <v>475</v>
      </c>
      <c r="C57" s="137"/>
      <c r="D57" s="86"/>
      <c r="E57" s="86"/>
      <c r="F57" s="87"/>
      <c r="G57" s="14"/>
      <c r="H57" s="122">
        <f aca="true" t="shared" si="5" ref="H57:N57">+ROUND(+SUM(H53:H56),0)</f>
        <v>0</v>
      </c>
      <c r="I57" s="123">
        <f t="shared" si="5"/>
        <v>0</v>
      </c>
      <c r="J57" s="123">
        <f t="shared" si="5"/>
        <v>0</v>
      </c>
      <c r="K57" s="123">
        <f t="shared" si="5"/>
        <v>0</v>
      </c>
      <c r="L57" s="122">
        <f t="shared" si="5"/>
        <v>0</v>
      </c>
      <c r="M57" s="123">
        <f t="shared" si="5"/>
        <v>0</v>
      </c>
      <c r="N57" s="88">
        <f t="shared" si="5"/>
        <v>0</v>
      </c>
      <c r="O57" s="11"/>
      <c r="P57" s="83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1">
        <f>+IF($N$7=0,0,+IF('Local-&amp;-SSF'!$E$362=0,0,"КОЛОНА (1а)"))</f>
        <v>0</v>
      </c>
      <c r="J58" s="1"/>
      <c r="K58" s="231" t="str">
        <f>+IF($N$7=0,0,+IF('Local-&amp;-SSF'!$E$355&gt;0,0,"КОЛОНА (2а)"))</f>
        <v>КОЛОНА (2а)</v>
      </c>
      <c r="L58" s="1"/>
      <c r="M58" s="231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8"/>
      <c r="H59" s="1"/>
      <c r="I59" s="231">
        <f>+IF($N$7=0,0,+IF('Local-&amp;-SSF'!$E$362=0,0,"НЕ СЕ ПОПЪЛВА"))</f>
        <v>0</v>
      </c>
      <c r="J59" s="1"/>
      <c r="K59" s="231" t="str">
        <f>+IF($N$7=0,0,+IF('Local-&amp;-SSF'!$E$355&gt;0,0,"НЕ СЕ ПОПЪЛВА"))</f>
        <v>НЕ СЕ ПОПЪЛВА</v>
      </c>
      <c r="L59" s="1"/>
      <c r="M59" s="231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7" t="s">
        <v>469</v>
      </c>
      <c r="C60" s="118"/>
      <c r="D60" s="118"/>
      <c r="E60" s="118"/>
      <c r="F60" s="119"/>
      <c r="G60" s="121"/>
      <c r="H60" s="124"/>
      <c r="I60" s="232">
        <f>+IF($N$7=0,0,+IF('Local-&amp;-SSF'!$E$362=0,0,$N$7))</f>
        <v>0</v>
      </c>
      <c r="J60" s="1"/>
      <c r="K60" s="232">
        <f>+IF($N$7=0,0,+IF('Local-&amp;-SSF'!$E$355&gt;0,0,$N$7))</f>
        <v>3400</v>
      </c>
      <c r="L60" s="1"/>
      <c r="M60" s="232">
        <f>+IF($N$7=0,0,+IF('Local-&amp;-SSF'!$E$6&gt;0,0,$N$7))</f>
        <v>3400</v>
      </c>
      <c r="N60" s="2"/>
      <c r="O60" s="11"/>
    </row>
    <row r="61" spans="1:15" ht="15.75">
      <c r="A61" s="268"/>
      <c r="B61" s="314">
        <v>51</v>
      </c>
      <c r="C61" s="315" t="s">
        <v>446</v>
      </c>
      <c r="D61" s="315"/>
      <c r="E61" s="315"/>
      <c r="F61" s="316"/>
      <c r="G61" s="14"/>
      <c r="H61" s="238">
        <v>0</v>
      </c>
      <c r="I61" s="239">
        <v>0</v>
      </c>
      <c r="J61" s="238">
        <v>0</v>
      </c>
      <c r="K61" s="239">
        <v>0</v>
      </c>
      <c r="L61" s="64"/>
      <c r="M61" s="144"/>
      <c r="N61" s="120">
        <f>+H61+J61+L61</f>
        <v>0</v>
      </c>
      <c r="O61" s="11"/>
    </row>
    <row r="62" spans="1:15" ht="15.75">
      <c r="A62" s="268"/>
      <c r="B62" s="133">
        <v>52</v>
      </c>
      <c r="C62" s="317" t="s">
        <v>447</v>
      </c>
      <c r="D62" s="102"/>
      <c r="E62" s="102"/>
      <c r="F62" s="103"/>
      <c r="G62" s="14"/>
      <c r="H62" s="248">
        <v>0</v>
      </c>
      <c r="I62" s="249">
        <v>0</v>
      </c>
      <c r="J62" s="248">
        <v>0</v>
      </c>
      <c r="K62" s="249">
        <v>0</v>
      </c>
      <c r="L62" s="109"/>
      <c r="M62" s="148"/>
      <c r="N62" s="318">
        <f>+H62+J62+L62</f>
        <v>0</v>
      </c>
      <c r="O62" s="11"/>
    </row>
    <row r="63" spans="1:16" ht="15.75">
      <c r="A63" s="268"/>
      <c r="B63" s="311">
        <v>53</v>
      </c>
      <c r="C63" s="312" t="s">
        <v>449</v>
      </c>
      <c r="D63" s="106"/>
      <c r="E63" s="106"/>
      <c r="F63" s="107"/>
      <c r="G63" s="14"/>
      <c r="H63" s="298"/>
      <c r="I63" s="299"/>
      <c r="J63" s="313">
        <v>0</v>
      </c>
      <c r="K63" s="297">
        <v>0</v>
      </c>
      <c r="L63" s="252">
        <v>0</v>
      </c>
      <c r="M63" s="297">
        <v>0</v>
      </c>
      <c r="N63" s="300">
        <f>+H63+J63+L63</f>
        <v>0</v>
      </c>
      <c r="O63" s="11"/>
      <c r="P63" s="82" t="s">
        <v>12</v>
      </c>
    </row>
    <row r="64" spans="1:16" ht="16.5" thickBot="1">
      <c r="A64" s="268"/>
      <c r="B64" s="293" t="s">
        <v>470</v>
      </c>
      <c r="C64" s="294"/>
      <c r="D64" s="294"/>
      <c r="E64" s="294"/>
      <c r="F64" s="295"/>
      <c r="G64" s="14"/>
      <c r="H64" s="296">
        <f aca="true" t="shared" si="6" ref="H64:N64">+ROUND(+SUM(H61:H63),0)</f>
        <v>0</v>
      </c>
      <c r="I64" s="295">
        <f t="shared" si="6"/>
        <v>0</v>
      </c>
      <c r="J64" s="295">
        <f t="shared" si="6"/>
        <v>0</v>
      </c>
      <c r="K64" s="295">
        <f t="shared" si="6"/>
        <v>0</v>
      </c>
      <c r="L64" s="296">
        <f t="shared" si="6"/>
        <v>0</v>
      </c>
      <c r="M64" s="295">
        <f t="shared" si="6"/>
        <v>0</v>
      </c>
      <c r="N64" s="319">
        <f t="shared" si="6"/>
        <v>0</v>
      </c>
      <c r="O64" s="11"/>
      <c r="P64" s="83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3">
        <f>+IF(AND(I$18&gt;0,I66&lt;&gt;0),"ГРЕШКА!",0)</f>
        <v>0</v>
      </c>
      <c r="J65" s="1"/>
      <c r="K65" s="233">
        <f>+IF(AND(K$18&gt;0,K66&lt;&gt;0),"ГРЕШКА!",0)</f>
        <v>0</v>
      </c>
      <c r="L65" s="1"/>
      <c r="M65" s="233">
        <f>+IF(AND(M$18&gt;0,M66&lt;&gt;0),"ГРЕШКА!",0)</f>
        <v>0</v>
      </c>
      <c r="N65" s="2"/>
      <c r="O65" s="11"/>
    </row>
    <row r="66" spans="1:17" ht="16.5" thickBot="1">
      <c r="A66" s="268"/>
      <c r="B66" s="66" t="s">
        <v>471</v>
      </c>
      <c r="C66" s="67"/>
      <c r="D66" s="67"/>
      <c r="E66" s="67"/>
      <c r="F66" s="68"/>
      <c r="G66" s="14"/>
      <c r="H66" s="70">
        <f aca="true" t="shared" si="7" ref="H66:N66">+ROUND(+H31+H43+H49+H57-H64,0)</f>
        <v>19999</v>
      </c>
      <c r="I66" s="330">
        <f t="shared" si="7"/>
        <v>0</v>
      </c>
      <c r="J66" s="70">
        <f t="shared" si="7"/>
        <v>0</v>
      </c>
      <c r="K66" s="330">
        <f t="shared" si="7"/>
        <v>0</v>
      </c>
      <c r="L66" s="70">
        <f t="shared" si="7"/>
        <v>13498</v>
      </c>
      <c r="M66" s="330">
        <f t="shared" si="7"/>
        <v>0</v>
      </c>
      <c r="N66" s="69">
        <f t="shared" si="7"/>
        <v>33497</v>
      </c>
      <c r="O66" s="11"/>
      <c r="P66" s="79">
        <f>+N66-H66-J66-L66</f>
        <v>0</v>
      </c>
      <c r="Q66" s="19"/>
    </row>
    <row r="67" spans="1:32" s="7" customFormat="1" ht="16.5" customHeight="1" thickTop="1">
      <c r="A67" s="11"/>
      <c r="B67" s="89"/>
      <c r="C67" s="4"/>
      <c r="D67" s="4"/>
      <c r="E67" s="4"/>
      <c r="F67" s="4"/>
      <c r="G67" s="6"/>
      <c r="H67" s="81"/>
      <c r="I67" s="235">
        <f>+IF(AND(I$18&gt;0,I66&lt;&gt;0),+$N$7,0)</f>
        <v>0</v>
      </c>
      <c r="J67" s="81"/>
      <c r="K67" s="235">
        <f>+IF(AND(K$18&gt;0,K66&lt;&gt;0),+$N$7,0)</f>
        <v>0</v>
      </c>
      <c r="L67" s="81"/>
      <c r="M67" s="235">
        <f>+IF(AND(M$18&gt;0,M66&lt;&gt;0),+$N$7,0)</f>
        <v>0</v>
      </c>
      <c r="N67" s="81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9"/>
      <c r="C68" s="4"/>
      <c r="D68" s="4"/>
      <c r="E68" s="4"/>
      <c r="F68" s="4"/>
      <c r="G68" s="6"/>
      <c r="H68" s="81"/>
      <c r="I68" s="236">
        <f>+IF(AND(I$18&gt;0,I66&lt;&gt;0),"не може да има",0)</f>
        <v>0</v>
      </c>
      <c r="J68" s="81"/>
      <c r="K68" s="236">
        <f>+IF(AND(K$18&gt;0,K66&lt;&gt;0),"не може да има",0)</f>
        <v>0</v>
      </c>
      <c r="L68" s="81"/>
      <c r="M68" s="236">
        <f>+IF(AND(M$18&gt;0,M66&lt;&gt;0),"не може да има",0)</f>
        <v>0</v>
      </c>
      <c r="N68" s="81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4">
        <f>+IF(AND(I$18&gt;0,I66&lt;&gt;0),"суми в колона (1а)",0)</f>
        <v>0</v>
      </c>
      <c r="J69" s="4"/>
      <c r="K69" s="234">
        <f>+IF(AND(K$18&gt;0,K66&lt;&gt;0),"суми в колона (2а)",0)</f>
        <v>0</v>
      </c>
      <c r="L69" s="65"/>
      <c r="M69" s="234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461</v>
      </c>
      <c r="C70" s="4"/>
      <c r="D70" s="4"/>
      <c r="E70" s="4"/>
      <c r="F70" s="4"/>
      <c r="G70" s="6"/>
      <c r="H70" s="4"/>
      <c r="I70" s="4"/>
      <c r="J70" s="4"/>
      <c r="K70" s="4"/>
      <c r="L70" s="65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5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11">
        <f>+IF(AND(E7=0,N7=0),+IF(OR(N31&lt;&gt;0,+N43&lt;&gt;0,+N64&lt;&gt;0,+N49&lt;&gt;0,I66&lt;&gt;0,K66&lt;&gt;0,M66&lt;&gt;0),"Въведи наименование и код по ЕБК!",0),0)</f>
        <v>0</v>
      </c>
      <c r="K72" s="411"/>
      <c r="L72" s="411"/>
      <c r="M72" s="411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5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18">
        <f>+IF(E7=0,+IF(+N7=0,0,"Въведи наименованието!"),+IF(N7&gt;0,0,"Въведи кода по ЕБК!"))</f>
        <v>0</v>
      </c>
      <c r="M74" s="418"/>
      <c r="N74" s="418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5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8" t="s">
        <v>413</v>
      </c>
      <c r="C77" s="408"/>
      <c r="D77" s="10" t="s">
        <v>652</v>
      </c>
      <c r="E77" s="8" t="s">
        <v>11</v>
      </c>
      <c r="F77" s="65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20" t="s">
        <v>450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2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whole" allowBlank="1" showInputMessage="1" showErrorMessage="1" sqref="M4">
      <formula1>1</formula1>
      <formula2>9999999999999990</formula2>
    </dataValidation>
    <dataValidation type="list" allowBlank="1" showInputMessage="1" showErrorMessage="1" sqref="E10:F10">
      <formula1>$S$19:$S$35</formula1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7" customWidth="1"/>
    <col min="2" max="2" width="67.28125" style="157" customWidth="1"/>
    <col min="3" max="3" width="18.421875" style="157" customWidth="1"/>
    <col min="4" max="4" width="4.140625" style="157" customWidth="1"/>
    <col min="5" max="5" width="8.00390625" style="228" customWidth="1"/>
    <col min="6" max="16384" width="9.140625" style="157" customWidth="1"/>
  </cols>
  <sheetData>
    <row r="1" spans="1:33" s="156" customFormat="1" ht="19.5" thickBot="1" thickTop="1">
      <c r="A1" s="151" t="s">
        <v>45</v>
      </c>
      <c r="B1" s="152"/>
      <c r="C1" s="153"/>
      <c r="D1" s="154"/>
      <c r="E1" s="155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s="156" customFormat="1" ht="18.75" thickBot="1">
      <c r="A2" s="158" t="s">
        <v>46</v>
      </c>
      <c r="B2" s="159"/>
      <c r="C2" s="160"/>
      <c r="D2" s="154"/>
      <c r="E2" s="155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s="156" customFormat="1" ht="15.75" customHeight="1" thickTop="1">
      <c r="A3" s="161"/>
      <c r="B3" s="162"/>
      <c r="C3" s="161"/>
      <c r="D3" s="154"/>
      <c r="E3" s="15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</row>
    <row r="4" spans="1:33" s="156" customFormat="1" ht="18.75" thickBot="1">
      <c r="A4" s="163" t="s">
        <v>47</v>
      </c>
      <c r="B4" s="162"/>
      <c r="C4" s="164"/>
      <c r="D4" s="154"/>
      <c r="E4" s="155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</row>
    <row r="5" spans="1:33" s="156" customFormat="1" ht="63.75" customHeight="1" thickBot="1">
      <c r="A5" s="165"/>
      <c r="B5" s="166" t="s">
        <v>48</v>
      </c>
      <c r="C5" s="167" t="s">
        <v>49</v>
      </c>
      <c r="D5" s="154"/>
      <c r="E5" s="155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</row>
    <row r="6" spans="1:33" s="156" customFormat="1" ht="18.75" customHeight="1" thickBot="1">
      <c r="A6" s="165"/>
      <c r="B6" s="168" t="s">
        <v>0</v>
      </c>
      <c r="C6" s="168" t="s">
        <v>1</v>
      </c>
      <c r="D6" s="154"/>
      <c r="E6" s="169">
        <f>SUM(E9:E352)</f>
        <v>0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156" customFormat="1" ht="15.75" customHeight="1" thickBot="1">
      <c r="A7" s="170"/>
      <c r="B7" s="171"/>
      <c r="C7" s="172"/>
      <c r="D7" s="154"/>
      <c r="E7" s="155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156" customFormat="1" ht="21" customHeight="1">
      <c r="A8" s="173"/>
      <c r="B8" s="174" t="s">
        <v>50</v>
      </c>
      <c r="C8" s="175" t="s">
        <v>51</v>
      </c>
      <c r="D8" s="154"/>
      <c r="E8" s="155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s="156" customFormat="1" ht="18">
      <c r="A9" s="173"/>
      <c r="B9" s="176" t="s">
        <v>52</v>
      </c>
      <c r="C9" s="177">
        <v>5101</v>
      </c>
      <c r="D9" s="154"/>
      <c r="E9" s="178">
        <f>+IF(+'Intragov-Payment-2018'!N$7=C9,1,0)</f>
        <v>0</v>
      </c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</row>
    <row r="10" spans="1:33" s="156" customFormat="1" ht="18">
      <c r="A10" s="173"/>
      <c r="B10" s="179" t="s">
        <v>53</v>
      </c>
      <c r="C10" s="180">
        <v>5102</v>
      </c>
      <c r="D10" s="154"/>
      <c r="E10" s="181">
        <f>+IF(+'Intragov-Payment-2018'!N$7=C10,1,0)</f>
        <v>0</v>
      </c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</row>
    <row r="11" spans="1:33" s="156" customFormat="1" ht="18">
      <c r="A11" s="173"/>
      <c r="B11" s="182" t="s">
        <v>54</v>
      </c>
      <c r="C11" s="180">
        <v>5103</v>
      </c>
      <c r="D11" s="154"/>
      <c r="E11" s="181">
        <f>+IF(+'Intragov-Payment-2018'!N$7=C11,1,0)</f>
        <v>0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</row>
    <row r="12" spans="1:33" s="156" customFormat="1" ht="18">
      <c r="A12" s="173"/>
      <c r="B12" s="179" t="s">
        <v>55</v>
      </c>
      <c r="C12" s="180">
        <v>5104</v>
      </c>
      <c r="D12" s="154"/>
      <c r="E12" s="181">
        <f>+IF(+'Intragov-Payment-2018'!N$7=C12,1,0)</f>
        <v>0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</row>
    <row r="13" spans="1:33" s="156" customFormat="1" ht="18">
      <c r="A13" s="173"/>
      <c r="B13" s="179" t="s">
        <v>56</v>
      </c>
      <c r="C13" s="180">
        <v>5105</v>
      </c>
      <c r="D13" s="154"/>
      <c r="E13" s="181">
        <f>+IF(+'Intragov-Payment-2018'!N$7=C13,1,0)</f>
        <v>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</row>
    <row r="14" spans="1:33" s="156" customFormat="1" ht="18">
      <c r="A14" s="173"/>
      <c r="B14" s="183" t="s">
        <v>57</v>
      </c>
      <c r="C14" s="180">
        <v>5106</v>
      </c>
      <c r="D14" s="154"/>
      <c r="E14" s="181">
        <f>+IF(+'Intragov-Payment-2018'!N$7=C14,1,0)</f>
        <v>0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</row>
    <row r="15" spans="1:33" s="156" customFormat="1" ht="18">
      <c r="A15" s="173"/>
      <c r="B15" s="183" t="s">
        <v>58</v>
      </c>
      <c r="C15" s="180">
        <v>5107</v>
      </c>
      <c r="D15" s="154"/>
      <c r="E15" s="181">
        <f>+IF(+'Intragov-Payment-2018'!N$7=C15,1,0)</f>
        <v>0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56" customFormat="1" ht="18">
      <c r="A16" s="173"/>
      <c r="B16" s="184" t="s">
        <v>59</v>
      </c>
      <c r="C16" s="185">
        <v>5108</v>
      </c>
      <c r="D16" s="154"/>
      <c r="E16" s="181">
        <f>+IF(+'Intragov-Payment-2018'!N$7=C16,1,0)</f>
        <v>0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</row>
    <row r="17" spans="1:33" s="156" customFormat="1" ht="18">
      <c r="A17" s="173"/>
      <c r="B17" s="184" t="s">
        <v>60</v>
      </c>
      <c r="C17" s="185">
        <v>5109</v>
      </c>
      <c r="D17" s="154"/>
      <c r="E17" s="181">
        <f>+IF(+'Intragov-Payment-2018'!N$7=C17,1,0)</f>
        <v>0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</row>
    <row r="18" spans="1:33" s="156" customFormat="1" ht="18">
      <c r="A18" s="173"/>
      <c r="B18" s="184" t="s">
        <v>61</v>
      </c>
      <c r="C18" s="185">
        <v>5110</v>
      </c>
      <c r="D18" s="154"/>
      <c r="E18" s="181">
        <f>+IF(+'Intragov-Payment-2018'!N$7=C18,1,0)</f>
        <v>0</v>
      </c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</row>
    <row r="19" spans="1:33" s="156" customFormat="1" ht="18">
      <c r="A19" s="173"/>
      <c r="B19" s="186" t="s">
        <v>62</v>
      </c>
      <c r="C19" s="185">
        <v>5111</v>
      </c>
      <c r="D19" s="154"/>
      <c r="E19" s="181">
        <f>+IF(+'Intragov-Payment-2018'!N$7=C19,1,0)</f>
        <v>0</v>
      </c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</row>
    <row r="20" spans="1:33" s="156" customFormat="1" ht="18">
      <c r="A20" s="173"/>
      <c r="B20" s="186" t="s">
        <v>63</v>
      </c>
      <c r="C20" s="185">
        <v>5112</v>
      </c>
      <c r="D20" s="154"/>
      <c r="E20" s="181">
        <f>+IF(+'Intragov-Payment-2018'!N$7=C20,1,0)</f>
        <v>0</v>
      </c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</row>
    <row r="21" spans="1:33" s="156" customFormat="1" ht="18">
      <c r="A21" s="173"/>
      <c r="B21" s="186" t="s">
        <v>64</v>
      </c>
      <c r="C21" s="185">
        <v>5113</v>
      </c>
      <c r="D21" s="154"/>
      <c r="E21" s="181">
        <f>+IF(+'Intragov-Payment-2018'!N$7=C21,1,0)</f>
        <v>0</v>
      </c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</row>
    <row r="22" spans="1:33" s="156" customFormat="1" ht="18.75" thickBot="1">
      <c r="A22" s="173"/>
      <c r="B22" s="187" t="s">
        <v>65</v>
      </c>
      <c r="C22" s="188">
        <v>5114</v>
      </c>
      <c r="D22" s="154"/>
      <c r="E22" s="189">
        <f>+IF(+'Intragov-Payment-2018'!N$7=C22,1,0)</f>
        <v>0</v>
      </c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</row>
    <row r="23" spans="1:33" s="156" customFormat="1" ht="9" customHeight="1" thickBot="1">
      <c r="A23" s="190"/>
      <c r="B23" s="170"/>
      <c r="C23" s="191"/>
      <c r="D23" s="154"/>
      <c r="E23" s="155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</row>
    <row r="24" spans="1:33" s="156" customFormat="1" ht="18">
      <c r="A24" s="173"/>
      <c r="B24" s="174" t="s">
        <v>66</v>
      </c>
      <c r="C24" s="175" t="s">
        <v>67</v>
      </c>
      <c r="D24" s="154"/>
      <c r="E24" s="155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6" customFormat="1" ht="18">
      <c r="A25" s="173"/>
      <c r="B25" s="176" t="s">
        <v>68</v>
      </c>
      <c r="C25" s="177">
        <v>5201</v>
      </c>
      <c r="D25" s="154"/>
      <c r="E25" s="178">
        <f>+IF(+'Intragov-Payment-2018'!N$7=C25,1,0)</f>
        <v>0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s="156" customFormat="1" ht="18">
      <c r="A26" s="173"/>
      <c r="B26" s="192" t="s">
        <v>69</v>
      </c>
      <c r="C26" s="185">
        <v>5202</v>
      </c>
      <c r="D26" s="154"/>
      <c r="E26" s="181">
        <f>+IF(+'Intragov-Payment-2018'!N$7=C26,1,0)</f>
        <v>0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</row>
    <row r="27" spans="1:33" s="156" customFormat="1" ht="18">
      <c r="A27" s="173"/>
      <c r="B27" s="186" t="s">
        <v>70</v>
      </c>
      <c r="C27" s="185">
        <v>5203</v>
      </c>
      <c r="D27" s="154"/>
      <c r="E27" s="181">
        <f>+IF(+'Intragov-Payment-2018'!N$7=C27,1,0)</f>
        <v>0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</row>
    <row r="28" spans="1:33" s="156" customFormat="1" ht="18">
      <c r="A28" s="173"/>
      <c r="B28" s="186" t="s">
        <v>71</v>
      </c>
      <c r="C28" s="185">
        <v>5204</v>
      </c>
      <c r="D28" s="154"/>
      <c r="E28" s="181">
        <f>+IF(+'Intragov-Payment-2018'!N$7=C28,1,0)</f>
        <v>0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3" s="156" customFormat="1" ht="18">
      <c r="A29" s="173"/>
      <c r="B29" s="186" t="s">
        <v>72</v>
      </c>
      <c r="C29" s="185">
        <v>5205</v>
      </c>
      <c r="D29" s="154"/>
      <c r="E29" s="181">
        <f>+IF(+'Intragov-Payment-2018'!N$7=C29,1,0)</f>
        <v>0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</row>
    <row r="30" spans="1:33" s="156" customFormat="1" ht="18">
      <c r="A30" s="173"/>
      <c r="B30" s="186" t="s">
        <v>73</v>
      </c>
      <c r="C30" s="185">
        <v>5206</v>
      </c>
      <c r="D30" s="154"/>
      <c r="E30" s="181">
        <f>+IF(+'Intragov-Payment-2018'!N$7=C30,1,0)</f>
        <v>0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6" customFormat="1" ht="18">
      <c r="A31" s="173"/>
      <c r="B31" s="186" t="s">
        <v>74</v>
      </c>
      <c r="C31" s="185">
        <v>5207</v>
      </c>
      <c r="D31" s="154"/>
      <c r="E31" s="181">
        <f>+IF(+'Intragov-Payment-2018'!N$7=C31,1,0)</f>
        <v>0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s="156" customFormat="1" ht="18">
      <c r="A32" s="173"/>
      <c r="B32" s="186" t="s">
        <v>75</v>
      </c>
      <c r="C32" s="185">
        <v>5208</v>
      </c>
      <c r="D32" s="154"/>
      <c r="E32" s="181">
        <f>+IF(+'Intragov-Payment-2018'!N$7=C32,1,0)</f>
        <v>0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</row>
    <row r="33" spans="1:33" s="156" customFormat="1" ht="18">
      <c r="A33" s="173"/>
      <c r="B33" s="186" t="s">
        <v>76</v>
      </c>
      <c r="C33" s="185">
        <v>5209</v>
      </c>
      <c r="D33" s="154"/>
      <c r="E33" s="181">
        <f>+IF(+'Intragov-Payment-2018'!N$7=C33,1,0)</f>
        <v>0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</row>
    <row r="34" spans="1:33" s="156" customFormat="1" ht="18">
      <c r="A34" s="173"/>
      <c r="B34" s="186" t="s">
        <v>77</v>
      </c>
      <c r="C34" s="185">
        <v>5210</v>
      </c>
      <c r="D34" s="154"/>
      <c r="E34" s="181">
        <f>+IF(+'Intragov-Payment-2018'!N$7=C34,1,0)</f>
        <v>0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</row>
    <row r="35" spans="1:33" s="156" customFormat="1" ht="18">
      <c r="A35" s="173"/>
      <c r="B35" s="186" t="s">
        <v>78</v>
      </c>
      <c r="C35" s="185">
        <v>5211</v>
      </c>
      <c r="D35" s="154"/>
      <c r="E35" s="181">
        <f>+IF(+'Intragov-Payment-2018'!N$7=C35,1,0)</f>
        <v>0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</row>
    <row r="36" spans="1:33" s="156" customFormat="1" ht="18">
      <c r="A36" s="173"/>
      <c r="B36" s="186" t="s">
        <v>79</v>
      </c>
      <c r="C36" s="185">
        <v>5212</v>
      </c>
      <c r="D36" s="154"/>
      <c r="E36" s="181">
        <f>+IF(+'Intragov-Payment-2018'!N$7=C36,1,0)</f>
        <v>0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</row>
    <row r="37" spans="1:33" s="156" customFormat="1" ht="18.75" thickBot="1">
      <c r="A37" s="173"/>
      <c r="B37" s="187" t="s">
        <v>80</v>
      </c>
      <c r="C37" s="188">
        <v>5213</v>
      </c>
      <c r="D37" s="154"/>
      <c r="E37" s="189">
        <f>+IF(+'Intragov-Payment-2018'!N$7=C37,1,0)</f>
        <v>0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s="156" customFormat="1" ht="9" customHeight="1" thickBot="1">
      <c r="A38" s="190"/>
      <c r="B38" s="170"/>
      <c r="C38" s="191"/>
      <c r="D38" s="154"/>
      <c r="E38" s="155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</row>
    <row r="39" spans="1:33" s="156" customFormat="1" ht="18">
      <c r="A39" s="173"/>
      <c r="B39" s="193" t="s">
        <v>81</v>
      </c>
      <c r="C39" s="175" t="s">
        <v>82</v>
      </c>
      <c r="D39" s="154"/>
      <c r="E39" s="155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</row>
    <row r="40" spans="1:33" s="156" customFormat="1" ht="18">
      <c r="A40" s="173"/>
      <c r="B40" s="194" t="s">
        <v>83</v>
      </c>
      <c r="C40" s="195">
        <v>5301</v>
      </c>
      <c r="D40" s="154"/>
      <c r="E40" s="178">
        <f>+IF(+'Intragov-Payment-2018'!N$7=C40,1,0)</f>
        <v>0</v>
      </c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</row>
    <row r="41" spans="1:33" s="156" customFormat="1" ht="18">
      <c r="A41" s="173"/>
      <c r="B41" s="186" t="s">
        <v>84</v>
      </c>
      <c r="C41" s="185">
        <v>5302</v>
      </c>
      <c r="D41" s="154"/>
      <c r="E41" s="181">
        <f>+IF(+'Intragov-Payment-2018'!N$7=C41,1,0)</f>
        <v>0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</row>
    <row r="42" spans="1:33" s="156" customFormat="1" ht="18">
      <c r="A42" s="173"/>
      <c r="B42" s="186" t="s">
        <v>85</v>
      </c>
      <c r="C42" s="185">
        <v>5303</v>
      </c>
      <c r="D42" s="154"/>
      <c r="E42" s="181">
        <f>+IF(+'Intragov-Payment-2018'!N$7=C42,1,0)</f>
        <v>0</v>
      </c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</row>
    <row r="43" spans="1:33" s="156" customFormat="1" ht="18">
      <c r="A43" s="173"/>
      <c r="B43" s="186" t="s">
        <v>86</v>
      </c>
      <c r="C43" s="185">
        <v>5304</v>
      </c>
      <c r="D43" s="154"/>
      <c r="E43" s="181">
        <f>+IF(+'Intragov-Payment-2018'!N$7=C43,1,0)</f>
        <v>0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</row>
    <row r="44" spans="1:33" s="156" customFormat="1" ht="18">
      <c r="A44" s="173"/>
      <c r="B44" s="192" t="s">
        <v>87</v>
      </c>
      <c r="C44" s="185">
        <v>5305</v>
      </c>
      <c r="D44" s="154"/>
      <c r="E44" s="181">
        <f>+IF(+'Intragov-Payment-2018'!N$7=C44,1,0)</f>
        <v>0</v>
      </c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</row>
    <row r="45" spans="1:33" s="156" customFormat="1" ht="18">
      <c r="A45" s="173"/>
      <c r="B45" s="186" t="s">
        <v>88</v>
      </c>
      <c r="C45" s="185">
        <v>5306</v>
      </c>
      <c r="D45" s="154"/>
      <c r="E45" s="181">
        <f>+IF(+'Intragov-Payment-2018'!N$7=C45,1,0)</f>
        <v>0</v>
      </c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</row>
    <row r="46" spans="1:33" s="156" customFormat="1" ht="18">
      <c r="A46" s="173"/>
      <c r="B46" s="186" t="s">
        <v>89</v>
      </c>
      <c r="C46" s="185">
        <v>5307</v>
      </c>
      <c r="D46" s="154"/>
      <c r="E46" s="181">
        <f>+IF(+'Intragov-Payment-2018'!N$7=C46,1,0)</f>
        <v>0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</row>
    <row r="47" spans="1:33" s="156" customFormat="1" ht="18">
      <c r="A47" s="173"/>
      <c r="B47" s="186" t="s">
        <v>90</v>
      </c>
      <c r="C47" s="185">
        <v>5308</v>
      </c>
      <c r="D47" s="154"/>
      <c r="E47" s="181">
        <f>+IF(+'Intragov-Payment-2018'!N$7=C47,1,0)</f>
        <v>0</v>
      </c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</row>
    <row r="48" spans="1:33" s="156" customFormat="1" ht="18">
      <c r="A48" s="173"/>
      <c r="B48" s="186" t="s">
        <v>91</v>
      </c>
      <c r="C48" s="185">
        <v>5309</v>
      </c>
      <c r="D48" s="154"/>
      <c r="E48" s="181">
        <f>+IF(+'Intragov-Payment-2018'!N$7=C48,1,0)</f>
        <v>0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</row>
    <row r="49" spans="1:33" s="156" customFormat="1" ht="18">
      <c r="A49" s="173"/>
      <c r="B49" s="186" t="s">
        <v>92</v>
      </c>
      <c r="C49" s="185">
        <v>5310</v>
      </c>
      <c r="D49" s="154"/>
      <c r="E49" s="181">
        <f>+IF(+'Intragov-Payment-2018'!N$7=C49,1,0)</f>
        <v>0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</row>
    <row r="50" spans="1:33" s="156" customFormat="1" ht="18">
      <c r="A50" s="173"/>
      <c r="B50" s="186" t="s">
        <v>93</v>
      </c>
      <c r="C50" s="185">
        <v>5311</v>
      </c>
      <c r="D50" s="154"/>
      <c r="E50" s="181">
        <f>+IF(+'Intragov-Payment-2018'!N$7=C50,1,0)</f>
        <v>0</v>
      </c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</row>
    <row r="51" spans="1:33" s="156" customFormat="1" ht="18.75" thickBot="1">
      <c r="A51" s="173"/>
      <c r="B51" s="187" t="s">
        <v>94</v>
      </c>
      <c r="C51" s="188">
        <v>5312</v>
      </c>
      <c r="D51" s="154"/>
      <c r="E51" s="189">
        <f>+IF(+'Intragov-Payment-2018'!N$7=C51,1,0)</f>
        <v>0</v>
      </c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1:33" s="156" customFormat="1" ht="9" customHeight="1" thickBot="1">
      <c r="A52" s="190"/>
      <c r="B52" s="170"/>
      <c r="C52" s="191"/>
      <c r="D52" s="154"/>
      <c r="E52" s="155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</row>
    <row r="53" spans="1:33" s="156" customFormat="1" ht="18">
      <c r="A53" s="173"/>
      <c r="B53" s="174" t="s">
        <v>95</v>
      </c>
      <c r="C53" s="175" t="s">
        <v>96</v>
      </c>
      <c r="D53" s="154"/>
      <c r="E53" s="155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</row>
    <row r="54" spans="1:33" s="156" customFormat="1" ht="18">
      <c r="A54" s="173"/>
      <c r="B54" s="196" t="s">
        <v>97</v>
      </c>
      <c r="C54" s="195">
        <v>5401</v>
      </c>
      <c r="D54" s="154"/>
      <c r="E54" s="178">
        <f>+IF(+'Intragov-Payment-2018'!N$7=C54,1,0)</f>
        <v>0</v>
      </c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</row>
    <row r="55" spans="1:33" s="156" customFormat="1" ht="18">
      <c r="A55" s="173"/>
      <c r="B55" s="186" t="s">
        <v>98</v>
      </c>
      <c r="C55" s="185">
        <v>5402</v>
      </c>
      <c r="D55" s="154"/>
      <c r="E55" s="181">
        <f>+IF(+'Intragov-Payment-2018'!N$7=C55,1,0)</f>
        <v>0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</row>
    <row r="56" spans="1:33" s="156" customFormat="1" ht="18">
      <c r="A56" s="173"/>
      <c r="B56" s="186" t="s">
        <v>99</v>
      </c>
      <c r="C56" s="185">
        <v>5403</v>
      </c>
      <c r="D56" s="154"/>
      <c r="E56" s="181">
        <f>+IF(+'Intragov-Payment-2018'!N$7=C56,1,0)</f>
        <v>0</v>
      </c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</row>
    <row r="57" spans="1:33" s="156" customFormat="1" ht="18">
      <c r="A57" s="173"/>
      <c r="B57" s="186" t="s">
        <v>100</v>
      </c>
      <c r="C57" s="185">
        <v>5404</v>
      </c>
      <c r="D57" s="154"/>
      <c r="E57" s="181">
        <f>+IF(+'Intragov-Payment-2018'!N$7=C57,1,0)</f>
        <v>0</v>
      </c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</row>
    <row r="58" spans="1:33" s="156" customFormat="1" ht="18">
      <c r="A58" s="173"/>
      <c r="B58" s="186" t="s">
        <v>101</v>
      </c>
      <c r="C58" s="185">
        <v>5405</v>
      </c>
      <c r="D58" s="154"/>
      <c r="E58" s="181">
        <f>+IF(+'Intragov-Payment-2018'!N$7=C58,1,0)</f>
        <v>0</v>
      </c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</row>
    <row r="59" spans="1:33" s="156" customFormat="1" ht="18">
      <c r="A59" s="173"/>
      <c r="B59" s="186" t="s">
        <v>102</v>
      </c>
      <c r="C59" s="185">
        <v>5406</v>
      </c>
      <c r="D59" s="154"/>
      <c r="E59" s="181">
        <f>+IF(+'Intragov-Payment-2018'!N$7=C59,1,0)</f>
        <v>0</v>
      </c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</row>
    <row r="60" spans="1:33" s="156" customFormat="1" ht="18">
      <c r="A60" s="173"/>
      <c r="B60" s="186" t="s">
        <v>103</v>
      </c>
      <c r="C60" s="185">
        <v>5407</v>
      </c>
      <c r="D60" s="154"/>
      <c r="E60" s="181">
        <f>+IF(+'Intragov-Payment-2018'!N$7=C60,1,0)</f>
        <v>0</v>
      </c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</row>
    <row r="61" spans="1:33" s="156" customFormat="1" ht="18">
      <c r="A61" s="173"/>
      <c r="B61" s="186" t="s">
        <v>104</v>
      </c>
      <c r="C61" s="185">
        <v>5408</v>
      </c>
      <c r="D61" s="154"/>
      <c r="E61" s="181">
        <f>+IF(+'Intragov-Payment-2018'!N$7=C61,1,0)</f>
        <v>0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</row>
    <row r="62" spans="1:33" s="156" customFormat="1" ht="18">
      <c r="A62" s="173"/>
      <c r="B62" s="186" t="s">
        <v>105</v>
      </c>
      <c r="C62" s="185">
        <v>5409</v>
      </c>
      <c r="D62" s="154"/>
      <c r="E62" s="181">
        <f>+IF(+'Intragov-Payment-2018'!N$7=C62,1,0)</f>
        <v>0</v>
      </c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</row>
    <row r="63" spans="1:33" s="156" customFormat="1" ht="18.75" thickBot="1">
      <c r="A63" s="173"/>
      <c r="B63" s="187" t="s">
        <v>106</v>
      </c>
      <c r="C63" s="188">
        <v>5410</v>
      </c>
      <c r="D63" s="154"/>
      <c r="E63" s="189">
        <f>+IF(+'Intragov-Payment-2018'!N$7=C63,1,0)</f>
        <v>0</v>
      </c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</row>
    <row r="64" spans="1:33" s="156" customFormat="1" ht="9" customHeight="1" thickBot="1">
      <c r="A64" s="190"/>
      <c r="B64" s="170"/>
      <c r="C64" s="191"/>
      <c r="D64" s="154"/>
      <c r="E64" s="155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</row>
    <row r="65" spans="1:33" s="156" customFormat="1" ht="18">
      <c r="A65" s="173"/>
      <c r="B65" s="174" t="s">
        <v>107</v>
      </c>
      <c r="C65" s="175" t="s">
        <v>108</v>
      </c>
      <c r="D65" s="154"/>
      <c r="E65" s="155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</row>
    <row r="66" spans="1:33" s="156" customFormat="1" ht="18">
      <c r="A66" s="173"/>
      <c r="B66" s="194" t="s">
        <v>109</v>
      </c>
      <c r="C66" s="195">
        <v>5501</v>
      </c>
      <c r="D66" s="154"/>
      <c r="E66" s="178">
        <f>+IF(+'Intragov-Payment-2018'!N$7=C66,1,0)</f>
        <v>0</v>
      </c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</row>
    <row r="67" spans="1:33" s="156" customFormat="1" ht="18">
      <c r="A67" s="173"/>
      <c r="B67" s="186" t="s">
        <v>110</v>
      </c>
      <c r="C67" s="185">
        <v>5502</v>
      </c>
      <c r="D67" s="154"/>
      <c r="E67" s="181">
        <f>+IF(+'Intragov-Payment-2018'!N$7=C67,1,0)</f>
        <v>0</v>
      </c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</row>
    <row r="68" spans="1:33" s="156" customFormat="1" ht="18">
      <c r="A68" s="173"/>
      <c r="B68" s="186" t="s">
        <v>111</v>
      </c>
      <c r="C68" s="185">
        <v>5503</v>
      </c>
      <c r="D68" s="154"/>
      <c r="E68" s="181">
        <f>+IF(+'Intragov-Payment-2018'!N$7=C68,1,0)</f>
        <v>0</v>
      </c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</row>
    <row r="69" spans="1:33" s="156" customFormat="1" ht="18">
      <c r="A69" s="173"/>
      <c r="B69" s="192" t="s">
        <v>112</v>
      </c>
      <c r="C69" s="185">
        <v>5504</v>
      </c>
      <c r="D69" s="154"/>
      <c r="E69" s="181">
        <f>+IF(+'Intragov-Payment-2018'!N$7=C69,1,0)</f>
        <v>0</v>
      </c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</row>
    <row r="70" spans="1:33" s="156" customFormat="1" ht="18">
      <c r="A70" s="173"/>
      <c r="B70" s="186" t="s">
        <v>113</v>
      </c>
      <c r="C70" s="185">
        <v>5505</v>
      </c>
      <c r="D70" s="154"/>
      <c r="E70" s="181">
        <f>+IF(+'Intragov-Payment-2018'!N$7=C70,1,0)</f>
        <v>0</v>
      </c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156" customFormat="1" ht="18">
      <c r="A71" s="173"/>
      <c r="B71" s="186" t="s">
        <v>114</v>
      </c>
      <c r="C71" s="185">
        <v>5506</v>
      </c>
      <c r="D71" s="154"/>
      <c r="E71" s="181">
        <f>+IF(+'Intragov-Payment-2018'!N$7=C71,1,0)</f>
        <v>0</v>
      </c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156" customFormat="1" ht="18">
      <c r="A72" s="173"/>
      <c r="B72" s="186" t="s">
        <v>115</v>
      </c>
      <c r="C72" s="185">
        <v>5507</v>
      </c>
      <c r="D72" s="154"/>
      <c r="E72" s="181">
        <f>+IF(+'Intragov-Payment-2018'!N$7=C72,1,0)</f>
        <v>0</v>
      </c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</row>
    <row r="73" spans="1:33" s="156" customFormat="1" ht="18">
      <c r="A73" s="173"/>
      <c r="B73" s="186" t="s">
        <v>116</v>
      </c>
      <c r="C73" s="185">
        <v>5508</v>
      </c>
      <c r="D73" s="154"/>
      <c r="E73" s="181">
        <f>+IF(+'Intragov-Payment-2018'!N$7=C73,1,0)</f>
        <v>0</v>
      </c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</row>
    <row r="74" spans="1:33" s="156" customFormat="1" ht="18">
      <c r="A74" s="173"/>
      <c r="B74" s="186" t="s">
        <v>117</v>
      </c>
      <c r="C74" s="185">
        <v>5509</v>
      </c>
      <c r="D74" s="154"/>
      <c r="E74" s="181">
        <f>+IF(+'Intragov-Payment-2018'!N$7=C74,1,0)</f>
        <v>0</v>
      </c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</row>
    <row r="75" spans="1:33" s="156" customFormat="1" ht="18">
      <c r="A75" s="173"/>
      <c r="B75" s="186" t="s">
        <v>118</v>
      </c>
      <c r="C75" s="185">
        <v>5510</v>
      </c>
      <c r="D75" s="154"/>
      <c r="E75" s="181">
        <f>+IF(+'Intragov-Payment-2018'!N$7=C75,1,0)</f>
        <v>0</v>
      </c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</row>
    <row r="76" spans="1:33" s="156" customFormat="1" ht="18.75" thickBot="1">
      <c r="A76" s="173"/>
      <c r="B76" s="187" t="s">
        <v>119</v>
      </c>
      <c r="C76" s="188">
        <v>5511</v>
      </c>
      <c r="D76" s="154"/>
      <c r="E76" s="189">
        <f>+IF(+'Intragov-Payment-2018'!N$7=C76,1,0)</f>
        <v>0</v>
      </c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</row>
    <row r="77" spans="1:33" s="156" customFormat="1" ht="9" customHeight="1" thickBot="1">
      <c r="A77" s="190"/>
      <c r="B77" s="170"/>
      <c r="C77" s="191"/>
      <c r="D77" s="154"/>
      <c r="E77" s="155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</row>
    <row r="78" spans="1:33" s="156" customFormat="1" ht="18">
      <c r="A78" s="173"/>
      <c r="B78" s="174" t="s">
        <v>120</v>
      </c>
      <c r="C78" s="175" t="s">
        <v>121</v>
      </c>
      <c r="D78" s="154"/>
      <c r="E78" s="155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</row>
    <row r="79" spans="1:33" s="156" customFormat="1" ht="18">
      <c r="A79" s="173"/>
      <c r="B79" s="194" t="s">
        <v>122</v>
      </c>
      <c r="C79" s="195">
        <v>5601</v>
      </c>
      <c r="D79" s="154"/>
      <c r="E79" s="178">
        <f>+IF(+'Intragov-Payment-2018'!N$7=C79,1,0)</f>
        <v>0</v>
      </c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</row>
    <row r="80" spans="1:33" s="156" customFormat="1" ht="18">
      <c r="A80" s="173"/>
      <c r="B80" s="186" t="s">
        <v>123</v>
      </c>
      <c r="C80" s="185">
        <v>5602</v>
      </c>
      <c r="D80" s="154"/>
      <c r="E80" s="181">
        <f>+IF(+'Intragov-Payment-2018'!N$7=C80,1,0)</f>
        <v>0</v>
      </c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</row>
    <row r="81" spans="1:33" s="156" customFormat="1" ht="18">
      <c r="A81" s="173"/>
      <c r="B81" s="192" t="s">
        <v>124</v>
      </c>
      <c r="C81" s="185">
        <v>5603</v>
      </c>
      <c r="D81" s="154"/>
      <c r="E81" s="181">
        <f>+IF(+'Intragov-Payment-2018'!N$7=C81,1,0)</f>
        <v>0</v>
      </c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</row>
    <row r="82" spans="1:33" s="156" customFormat="1" ht="18.75" hidden="1">
      <c r="A82" s="173"/>
      <c r="B82" s="197" t="s">
        <v>125</v>
      </c>
      <c r="C82" s="198">
        <v>5604</v>
      </c>
      <c r="D82" s="154"/>
      <c r="E82" s="181">
        <f>+IF(+'Intragov-Payment-2018'!N$7=C82,1,0)</f>
        <v>0</v>
      </c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</row>
    <row r="83" spans="1:33" s="156" customFormat="1" ht="18">
      <c r="A83" s="173"/>
      <c r="B83" s="186" t="s">
        <v>126</v>
      </c>
      <c r="C83" s="185">
        <v>5605</v>
      </c>
      <c r="D83" s="154"/>
      <c r="E83" s="181">
        <f>+IF(+'Intragov-Payment-2018'!N$7=C83,1,0)</f>
        <v>0</v>
      </c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</row>
    <row r="84" spans="1:33" s="156" customFormat="1" ht="18">
      <c r="A84" s="173"/>
      <c r="B84" s="186" t="s">
        <v>127</v>
      </c>
      <c r="C84" s="185">
        <v>5606</v>
      </c>
      <c r="D84" s="154"/>
      <c r="E84" s="181">
        <f>+IF(+'Intragov-Payment-2018'!N$7=C84,1,0)</f>
        <v>0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</row>
    <row r="85" spans="1:33" s="156" customFormat="1" ht="18">
      <c r="A85" s="173"/>
      <c r="B85" s="186" t="s">
        <v>128</v>
      </c>
      <c r="C85" s="185">
        <v>5607</v>
      </c>
      <c r="D85" s="154"/>
      <c r="E85" s="181">
        <f>+IF(+'Intragov-Payment-2018'!N$7=C85,1,0)</f>
        <v>0</v>
      </c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</row>
    <row r="86" spans="1:33" s="156" customFormat="1" ht="18">
      <c r="A86" s="173"/>
      <c r="B86" s="186" t="s">
        <v>129</v>
      </c>
      <c r="C86" s="185">
        <v>5608</v>
      </c>
      <c r="D86" s="154"/>
      <c r="E86" s="181">
        <f>+IF(+'Intragov-Payment-2018'!N$7=C86,1,0)</f>
        <v>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</row>
    <row r="87" spans="1:33" s="156" customFormat="1" ht="18">
      <c r="A87" s="173"/>
      <c r="B87" s="186" t="s">
        <v>130</v>
      </c>
      <c r="C87" s="185">
        <v>5609</v>
      </c>
      <c r="D87" s="154"/>
      <c r="E87" s="181">
        <f>+IF(+'Intragov-Payment-2018'!N$7=C87,1,0)</f>
        <v>0</v>
      </c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</row>
    <row r="88" spans="1:33" s="156" customFormat="1" ht="18">
      <c r="A88" s="173"/>
      <c r="B88" s="186" t="s">
        <v>131</v>
      </c>
      <c r="C88" s="185">
        <v>5610</v>
      </c>
      <c r="D88" s="154"/>
      <c r="E88" s="181">
        <f>+IF(+'Intragov-Payment-2018'!N$7=C88,1,0)</f>
        <v>0</v>
      </c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</row>
    <row r="89" spans="1:33" s="156" customFormat="1" ht="18.75" thickBot="1">
      <c r="A89" s="173"/>
      <c r="B89" s="187" t="s">
        <v>132</v>
      </c>
      <c r="C89" s="188">
        <v>5611</v>
      </c>
      <c r="D89" s="154"/>
      <c r="E89" s="189">
        <f>+IF(+'Intragov-Payment-2018'!N$7=C89,1,0)</f>
        <v>0</v>
      </c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</row>
    <row r="90" spans="1:33" s="156" customFormat="1" ht="9" customHeight="1" thickBot="1">
      <c r="A90" s="190"/>
      <c r="B90" s="170"/>
      <c r="C90" s="191"/>
      <c r="D90" s="154"/>
      <c r="E90" s="155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</row>
    <row r="91" spans="1:33" s="156" customFormat="1" ht="18">
      <c r="A91" s="173"/>
      <c r="B91" s="174" t="s">
        <v>133</v>
      </c>
      <c r="C91" s="175" t="s">
        <v>134</v>
      </c>
      <c r="D91" s="154"/>
      <c r="E91" s="155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</row>
    <row r="92" spans="1:33" s="156" customFormat="1" ht="18">
      <c r="A92" s="173"/>
      <c r="B92" s="196" t="s">
        <v>135</v>
      </c>
      <c r="C92" s="195">
        <v>5701</v>
      </c>
      <c r="D92" s="154"/>
      <c r="E92" s="178">
        <f>+IF(+'Intragov-Payment-2018'!N$7=C92,1,0)</f>
        <v>0</v>
      </c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</row>
    <row r="93" spans="1:33" s="156" customFormat="1" ht="18">
      <c r="A93" s="173"/>
      <c r="B93" s="186" t="s">
        <v>136</v>
      </c>
      <c r="C93" s="185">
        <v>5702</v>
      </c>
      <c r="D93" s="154"/>
      <c r="E93" s="181">
        <f>+IF(+'Intragov-Payment-2018'!N$7=C93,1,0)</f>
        <v>0</v>
      </c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</row>
    <row r="94" spans="1:33" s="156" customFormat="1" ht="18">
      <c r="A94" s="173"/>
      <c r="B94" s="186" t="s">
        <v>137</v>
      </c>
      <c r="C94" s="185">
        <v>5703</v>
      </c>
      <c r="D94" s="154"/>
      <c r="E94" s="181">
        <f>+IF(+'Intragov-Payment-2018'!N$7=C94,1,0)</f>
        <v>0</v>
      </c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</row>
    <row r="95" spans="1:33" s="156" customFormat="1" ht="18.75" thickBot="1">
      <c r="A95" s="173"/>
      <c r="B95" s="187" t="s">
        <v>138</v>
      </c>
      <c r="C95" s="188">
        <v>5704</v>
      </c>
      <c r="D95" s="154"/>
      <c r="E95" s="189">
        <f>+IF(+'Intragov-Payment-2018'!N$7=C95,1,0)</f>
        <v>0</v>
      </c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</row>
    <row r="96" spans="1:33" s="156" customFormat="1" ht="9" customHeight="1" thickBot="1">
      <c r="A96" s="190"/>
      <c r="B96" s="170"/>
      <c r="C96" s="191"/>
      <c r="D96" s="154"/>
      <c r="E96" s="155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</row>
    <row r="97" spans="1:33" s="156" customFormat="1" ht="18">
      <c r="A97" s="173"/>
      <c r="B97" s="174" t="s">
        <v>139</v>
      </c>
      <c r="C97" s="175" t="s">
        <v>140</v>
      </c>
      <c r="D97" s="154"/>
      <c r="E97" s="155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</row>
    <row r="98" spans="1:33" s="156" customFormat="1" ht="18">
      <c r="A98" s="173"/>
      <c r="B98" s="194" t="s">
        <v>141</v>
      </c>
      <c r="C98" s="195">
        <v>5801</v>
      </c>
      <c r="D98" s="154"/>
      <c r="E98" s="178">
        <f>+IF(+'Intragov-Payment-2018'!N$7=C98,1,0)</f>
        <v>0</v>
      </c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</row>
    <row r="99" spans="1:33" s="156" customFormat="1" ht="18">
      <c r="A99" s="173"/>
      <c r="B99" s="186" t="s">
        <v>142</v>
      </c>
      <c r="C99" s="185">
        <v>5802</v>
      </c>
      <c r="D99" s="154"/>
      <c r="E99" s="181">
        <f>+IF(+'Intragov-Payment-2018'!N$7=C99,1,0)</f>
        <v>0</v>
      </c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</row>
    <row r="100" spans="1:33" s="156" customFormat="1" ht="18">
      <c r="A100" s="173"/>
      <c r="B100" s="192" t="s">
        <v>143</v>
      </c>
      <c r="C100" s="185">
        <v>5803</v>
      </c>
      <c r="D100" s="154"/>
      <c r="E100" s="181">
        <f>+IF(+'Intragov-Payment-2018'!N$7=C100,1,0)</f>
        <v>0</v>
      </c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</row>
    <row r="101" spans="1:33" s="156" customFormat="1" ht="18">
      <c r="A101" s="173"/>
      <c r="B101" s="199" t="s">
        <v>144</v>
      </c>
      <c r="C101" s="185">
        <v>5804</v>
      </c>
      <c r="D101" s="154"/>
      <c r="E101" s="181">
        <f>+IF(+'Intragov-Payment-2018'!N$7=C101,1,0)</f>
        <v>0</v>
      </c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</row>
    <row r="102" spans="1:33" s="156" customFormat="1" ht="18">
      <c r="A102" s="173"/>
      <c r="B102" s="186" t="s">
        <v>145</v>
      </c>
      <c r="C102" s="185">
        <v>5805</v>
      </c>
      <c r="D102" s="154"/>
      <c r="E102" s="181">
        <f>+IF(+'Intragov-Payment-2018'!N$7=C102,1,0)</f>
        <v>0</v>
      </c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</row>
    <row r="103" spans="1:33" s="156" customFormat="1" ht="18">
      <c r="A103" s="173"/>
      <c r="B103" s="186" t="s">
        <v>146</v>
      </c>
      <c r="C103" s="185">
        <v>5806</v>
      </c>
      <c r="D103" s="154"/>
      <c r="E103" s="181">
        <f>+IF(+'Intragov-Payment-2018'!N$7=C103,1,0)</f>
        <v>0</v>
      </c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</row>
    <row r="104" spans="1:33" s="156" customFormat="1" ht="18">
      <c r="A104" s="173"/>
      <c r="B104" s="186" t="s">
        <v>147</v>
      </c>
      <c r="C104" s="185">
        <v>5807</v>
      </c>
      <c r="D104" s="154"/>
      <c r="E104" s="181">
        <f>+IF(+'Intragov-Payment-2018'!N$7=C104,1,0)</f>
        <v>0</v>
      </c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</row>
    <row r="105" spans="1:33" s="156" customFormat="1" ht="18.75" thickBot="1">
      <c r="A105" s="173"/>
      <c r="B105" s="187" t="s">
        <v>148</v>
      </c>
      <c r="C105" s="188">
        <v>5808</v>
      </c>
      <c r="D105" s="154"/>
      <c r="E105" s="189">
        <f>+IF(+'Intragov-Payment-2018'!N$7=C105,1,0)</f>
        <v>0</v>
      </c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</row>
    <row r="106" spans="1:33" s="156" customFormat="1" ht="9" customHeight="1" thickBot="1">
      <c r="A106" s="190"/>
      <c r="B106" s="170"/>
      <c r="C106" s="191"/>
      <c r="D106" s="154"/>
      <c r="E106" s="155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</row>
    <row r="107" spans="1:33" s="156" customFormat="1" ht="18">
      <c r="A107" s="173"/>
      <c r="B107" s="174" t="s">
        <v>149</v>
      </c>
      <c r="C107" s="175" t="s">
        <v>150</v>
      </c>
      <c r="D107" s="154"/>
      <c r="E107" s="155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</row>
    <row r="108" spans="1:33" s="156" customFormat="1" ht="18">
      <c r="A108" s="173"/>
      <c r="B108" s="194" t="s">
        <v>151</v>
      </c>
      <c r="C108" s="195">
        <v>5901</v>
      </c>
      <c r="D108" s="154"/>
      <c r="E108" s="178">
        <f>+IF(+'Intragov-Payment-2018'!N$7=C108,1,0)</f>
        <v>0</v>
      </c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</row>
    <row r="109" spans="1:33" s="156" customFormat="1" ht="18">
      <c r="A109" s="173"/>
      <c r="B109" s="186" t="s">
        <v>152</v>
      </c>
      <c r="C109" s="185">
        <v>5902</v>
      </c>
      <c r="D109" s="154"/>
      <c r="E109" s="181">
        <f>+IF(+'Intragov-Payment-2018'!N$7=C109,1,0)</f>
        <v>0</v>
      </c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</row>
    <row r="110" spans="1:33" s="156" customFormat="1" ht="18">
      <c r="A110" s="173"/>
      <c r="B110" s="186" t="s">
        <v>153</v>
      </c>
      <c r="C110" s="185">
        <v>5903</v>
      </c>
      <c r="D110" s="154"/>
      <c r="E110" s="181">
        <f>+IF(+'Intragov-Payment-2018'!N$7=C110,1,0)</f>
        <v>0</v>
      </c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</row>
    <row r="111" spans="1:33" s="156" customFormat="1" ht="18">
      <c r="A111" s="173"/>
      <c r="B111" s="186" t="s">
        <v>154</v>
      </c>
      <c r="C111" s="185">
        <v>5904</v>
      </c>
      <c r="D111" s="154"/>
      <c r="E111" s="181">
        <f>+IF(+'Intragov-Payment-2018'!N$7=C111,1,0)</f>
        <v>0</v>
      </c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</row>
    <row r="112" spans="1:33" s="156" customFormat="1" ht="18">
      <c r="A112" s="173"/>
      <c r="B112" s="192" t="s">
        <v>155</v>
      </c>
      <c r="C112" s="185">
        <v>5905</v>
      </c>
      <c r="D112" s="154"/>
      <c r="E112" s="181">
        <f>+IF(+'Intragov-Payment-2018'!N$7=C112,1,0)</f>
        <v>0</v>
      </c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</row>
    <row r="113" spans="1:33" s="156" customFormat="1" ht="18">
      <c r="A113" s="173"/>
      <c r="B113" s="186" t="s">
        <v>156</v>
      </c>
      <c r="C113" s="185">
        <v>5906</v>
      </c>
      <c r="D113" s="154"/>
      <c r="E113" s="181">
        <f>+IF(+'Intragov-Payment-2018'!N$7=C113,1,0)</f>
        <v>0</v>
      </c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</row>
    <row r="114" spans="1:33" s="156" customFormat="1" ht="18.75" thickBot="1">
      <c r="A114" s="173"/>
      <c r="B114" s="187" t="s">
        <v>157</v>
      </c>
      <c r="C114" s="188">
        <v>5907</v>
      </c>
      <c r="D114" s="154"/>
      <c r="E114" s="189">
        <f>+IF(+'Intragov-Payment-2018'!N$7=C114,1,0)</f>
        <v>0</v>
      </c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</row>
    <row r="115" spans="1:33" s="156" customFormat="1" ht="9" customHeight="1" thickBot="1">
      <c r="A115" s="190"/>
      <c r="B115" s="170"/>
      <c r="C115" s="191"/>
      <c r="D115" s="154"/>
      <c r="E115" s="155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</row>
    <row r="116" spans="1:33" s="156" customFormat="1" ht="18">
      <c r="A116" s="173"/>
      <c r="B116" s="174" t="s">
        <v>158</v>
      </c>
      <c r="C116" s="175" t="s">
        <v>159</v>
      </c>
      <c r="D116" s="154"/>
      <c r="E116" s="155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</row>
    <row r="117" spans="1:33" s="156" customFormat="1" ht="18">
      <c r="A117" s="173"/>
      <c r="B117" s="194" t="s">
        <v>160</v>
      </c>
      <c r="C117" s="195">
        <v>6001</v>
      </c>
      <c r="D117" s="154"/>
      <c r="E117" s="178">
        <f>+IF(+'Intragov-Payment-2018'!N$7=C117,1,0)</f>
        <v>0</v>
      </c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</row>
    <row r="118" spans="1:33" s="156" customFormat="1" ht="18">
      <c r="A118" s="173"/>
      <c r="B118" s="186" t="s">
        <v>161</v>
      </c>
      <c r="C118" s="185">
        <v>6002</v>
      </c>
      <c r="D118" s="154"/>
      <c r="E118" s="181">
        <f>+IF(+'Intragov-Payment-2018'!N$7=C118,1,0)</f>
        <v>0</v>
      </c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</row>
    <row r="119" spans="1:33" s="156" customFormat="1" ht="18">
      <c r="A119" s="173"/>
      <c r="B119" s="186" t="s">
        <v>162</v>
      </c>
      <c r="C119" s="185">
        <v>6003</v>
      </c>
      <c r="D119" s="154"/>
      <c r="E119" s="181">
        <f>+IF(+'Intragov-Payment-2018'!N$7=C119,1,0)</f>
        <v>0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s="156" customFormat="1" ht="18">
      <c r="A120" s="173"/>
      <c r="B120" s="186" t="s">
        <v>163</v>
      </c>
      <c r="C120" s="185">
        <v>6004</v>
      </c>
      <c r="D120" s="154"/>
      <c r="E120" s="181">
        <f>+IF(+'Intragov-Payment-2018'!N$7=C120,1,0)</f>
        <v>0</v>
      </c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s="156" customFormat="1" ht="18">
      <c r="A121" s="173"/>
      <c r="B121" s="192" t="s">
        <v>164</v>
      </c>
      <c r="C121" s="185">
        <v>6005</v>
      </c>
      <c r="D121" s="154"/>
      <c r="E121" s="181">
        <f>+IF(+'Intragov-Payment-2018'!N$7=C121,1,0)</f>
        <v>0</v>
      </c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s="156" customFormat="1" ht="18">
      <c r="A122" s="173"/>
      <c r="B122" s="186" t="s">
        <v>165</v>
      </c>
      <c r="C122" s="185">
        <v>6006</v>
      </c>
      <c r="D122" s="154"/>
      <c r="E122" s="181">
        <f>+IF(+'Intragov-Payment-2018'!N$7=C122,1,0)</f>
        <v>0</v>
      </c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s="156" customFormat="1" ht="18">
      <c r="A123" s="173"/>
      <c r="B123" s="186" t="s">
        <v>166</v>
      </c>
      <c r="C123" s="185">
        <v>6007</v>
      </c>
      <c r="D123" s="154"/>
      <c r="E123" s="181">
        <f>+IF(+'Intragov-Payment-2018'!N$7=C123,1,0)</f>
        <v>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s="156" customFormat="1" ht="18">
      <c r="A124" s="173"/>
      <c r="B124" s="186" t="s">
        <v>167</v>
      </c>
      <c r="C124" s="185">
        <v>6008</v>
      </c>
      <c r="D124" s="154"/>
      <c r="E124" s="181">
        <f>+IF(+'Intragov-Payment-2018'!N$7=C124,1,0)</f>
        <v>0</v>
      </c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s="156" customFormat="1" ht="18.75" thickBot="1">
      <c r="A125" s="173"/>
      <c r="B125" s="187" t="s">
        <v>168</v>
      </c>
      <c r="C125" s="188">
        <v>6009</v>
      </c>
      <c r="D125" s="154"/>
      <c r="E125" s="189">
        <f>+IF(+'Intragov-Payment-2018'!N$7=C125,1,0)</f>
        <v>0</v>
      </c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</row>
    <row r="126" spans="1:33" s="156" customFormat="1" ht="9" customHeight="1" thickBot="1">
      <c r="A126" s="190"/>
      <c r="B126" s="170"/>
      <c r="C126" s="191"/>
      <c r="D126" s="154"/>
      <c r="E126" s="155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</row>
    <row r="127" spans="1:33" s="156" customFormat="1" ht="18">
      <c r="A127" s="173"/>
      <c r="B127" s="174" t="s">
        <v>169</v>
      </c>
      <c r="C127" s="175" t="s">
        <v>170</v>
      </c>
      <c r="D127" s="154"/>
      <c r="E127" s="155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</row>
    <row r="128" spans="1:33" s="156" customFormat="1" ht="18">
      <c r="A128" s="173"/>
      <c r="B128" s="194" t="s">
        <v>171</v>
      </c>
      <c r="C128" s="195">
        <v>6101</v>
      </c>
      <c r="D128" s="154"/>
      <c r="E128" s="178">
        <f>+IF(+'Intragov-Payment-2018'!N$7=C128,1,0)</f>
        <v>0</v>
      </c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</row>
    <row r="129" spans="1:33" s="156" customFormat="1" ht="18">
      <c r="A129" s="173"/>
      <c r="B129" s="186" t="s">
        <v>172</v>
      </c>
      <c r="C129" s="185">
        <v>6102</v>
      </c>
      <c r="D129" s="154"/>
      <c r="E129" s="181">
        <f>+IF(+'Intragov-Payment-2018'!N$7=C129,1,0)</f>
        <v>0</v>
      </c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</row>
    <row r="130" spans="1:33" s="156" customFormat="1" ht="18">
      <c r="A130" s="173"/>
      <c r="B130" s="192" t="s">
        <v>173</v>
      </c>
      <c r="C130" s="185">
        <v>6103</v>
      </c>
      <c r="D130" s="154"/>
      <c r="E130" s="181">
        <f>+IF(+'Intragov-Payment-2018'!N$7=C130,1,0)</f>
        <v>0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</row>
    <row r="131" spans="1:33" s="156" customFormat="1" ht="18">
      <c r="A131" s="173"/>
      <c r="B131" s="186" t="s">
        <v>174</v>
      </c>
      <c r="C131" s="185">
        <v>6104</v>
      </c>
      <c r="D131" s="154"/>
      <c r="E131" s="181">
        <f>+IF(+'Intragov-Payment-2018'!N$7=C131,1,0)</f>
        <v>0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</row>
    <row r="132" spans="1:33" s="156" customFormat="1" ht="18">
      <c r="A132" s="173"/>
      <c r="B132" s="186" t="s">
        <v>175</v>
      </c>
      <c r="C132" s="185">
        <v>6105</v>
      </c>
      <c r="D132" s="154"/>
      <c r="E132" s="181">
        <f>+IF(+'Intragov-Payment-2018'!N$7=C132,1,0)</f>
        <v>0</v>
      </c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</row>
    <row r="133" spans="1:33" s="156" customFormat="1" ht="18">
      <c r="A133" s="173"/>
      <c r="B133" s="186" t="s">
        <v>176</v>
      </c>
      <c r="C133" s="185">
        <v>6106</v>
      </c>
      <c r="D133" s="154"/>
      <c r="E133" s="181">
        <f>+IF(+'Intragov-Payment-2018'!N$7=C133,1,0)</f>
        <v>0</v>
      </c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</row>
    <row r="134" spans="1:33" s="156" customFormat="1" ht="18">
      <c r="A134" s="173"/>
      <c r="B134" s="186" t="s">
        <v>177</v>
      </c>
      <c r="C134" s="185">
        <v>6107</v>
      </c>
      <c r="D134" s="154"/>
      <c r="E134" s="181">
        <f>+IF(+'Intragov-Payment-2018'!N$7=C134,1,0)</f>
        <v>0</v>
      </c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</row>
    <row r="135" spans="1:33" s="156" customFormat="1" ht="18.75" thickBot="1">
      <c r="A135" s="173"/>
      <c r="B135" s="187" t="s">
        <v>178</v>
      </c>
      <c r="C135" s="188">
        <v>6108</v>
      </c>
      <c r="D135" s="154"/>
      <c r="E135" s="189">
        <f>+IF(+'Intragov-Payment-2018'!N$7=C135,1,0)</f>
        <v>0</v>
      </c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</row>
    <row r="136" spans="1:33" s="156" customFormat="1" ht="9" customHeight="1" thickBot="1">
      <c r="A136" s="190"/>
      <c r="B136" s="200"/>
      <c r="C136" s="191"/>
      <c r="D136" s="154"/>
      <c r="E136" s="155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</row>
    <row r="137" spans="1:33" s="156" customFormat="1" ht="18">
      <c r="A137" s="173"/>
      <c r="B137" s="174" t="s">
        <v>179</v>
      </c>
      <c r="C137" s="175" t="s">
        <v>180</v>
      </c>
      <c r="D137" s="154"/>
      <c r="E137" s="155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</row>
    <row r="138" spans="1:33" s="156" customFormat="1" ht="18">
      <c r="A138" s="173"/>
      <c r="B138" s="194" t="s">
        <v>181</v>
      </c>
      <c r="C138" s="195">
        <v>6201</v>
      </c>
      <c r="D138" s="154"/>
      <c r="E138" s="178">
        <f>+IF(+'Intragov-Payment-2018'!N$7=C138,1,0)</f>
        <v>0</v>
      </c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</row>
    <row r="139" spans="1:33" s="156" customFormat="1" ht="18">
      <c r="A139" s="173"/>
      <c r="B139" s="186" t="s">
        <v>182</v>
      </c>
      <c r="C139" s="185">
        <v>6202</v>
      </c>
      <c r="D139" s="154"/>
      <c r="E139" s="181">
        <f>+IF(+'Intragov-Payment-2018'!N$7=C139,1,0)</f>
        <v>0</v>
      </c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</row>
    <row r="140" spans="1:33" s="156" customFormat="1" ht="18">
      <c r="A140" s="173"/>
      <c r="B140" s="186" t="s">
        <v>183</v>
      </c>
      <c r="C140" s="185">
        <v>6203</v>
      </c>
      <c r="D140" s="154"/>
      <c r="E140" s="181">
        <f>+IF(+'Intragov-Payment-2018'!N$7=C140,1,0)</f>
        <v>0</v>
      </c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</row>
    <row r="141" spans="1:33" s="156" customFormat="1" ht="18">
      <c r="A141" s="173"/>
      <c r="B141" s="186" t="s">
        <v>184</v>
      </c>
      <c r="C141" s="185">
        <v>6204</v>
      </c>
      <c r="D141" s="154"/>
      <c r="E141" s="181">
        <f>+IF(+'Intragov-Payment-2018'!N$7=C141,1,0)</f>
        <v>0</v>
      </c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</row>
    <row r="142" spans="1:33" s="156" customFormat="1" ht="18">
      <c r="A142" s="173"/>
      <c r="B142" s="186" t="s">
        <v>185</v>
      </c>
      <c r="C142" s="185">
        <v>6205</v>
      </c>
      <c r="D142" s="154"/>
      <c r="E142" s="181">
        <f>+IF(+'Intragov-Payment-2018'!N$7=C142,1,0)</f>
        <v>0</v>
      </c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</row>
    <row r="143" spans="1:33" s="156" customFormat="1" ht="18">
      <c r="A143" s="173"/>
      <c r="B143" s="186" t="s">
        <v>186</v>
      </c>
      <c r="C143" s="185">
        <v>6206</v>
      </c>
      <c r="D143" s="154"/>
      <c r="E143" s="181">
        <f>+IF(+'Intragov-Payment-2018'!N$7=C143,1,0)</f>
        <v>0</v>
      </c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</row>
    <row r="144" spans="1:33" s="156" customFormat="1" ht="18">
      <c r="A144" s="173"/>
      <c r="B144" s="186" t="s">
        <v>187</v>
      </c>
      <c r="C144" s="185">
        <v>6207</v>
      </c>
      <c r="D144" s="154"/>
      <c r="E144" s="181">
        <f>+IF(+'Intragov-Payment-2018'!N$7=C144,1,0)</f>
        <v>0</v>
      </c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</row>
    <row r="145" spans="1:33" s="156" customFormat="1" ht="18">
      <c r="A145" s="173"/>
      <c r="B145" s="186" t="s">
        <v>188</v>
      </c>
      <c r="C145" s="185">
        <v>6208</v>
      </c>
      <c r="D145" s="154"/>
      <c r="E145" s="181">
        <f>+IF(+'Intragov-Payment-2018'!N$7=C145,1,0)</f>
        <v>0</v>
      </c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</row>
    <row r="146" spans="1:33" s="156" customFormat="1" ht="18">
      <c r="A146" s="173"/>
      <c r="B146" s="192" t="s">
        <v>189</v>
      </c>
      <c r="C146" s="185">
        <v>6209</v>
      </c>
      <c r="D146" s="154"/>
      <c r="E146" s="181">
        <f>+IF(+'Intragov-Payment-2018'!N$7=C146,1,0)</f>
        <v>0</v>
      </c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</row>
    <row r="147" spans="1:33" s="156" customFormat="1" ht="18">
      <c r="A147" s="173"/>
      <c r="B147" s="186" t="s">
        <v>190</v>
      </c>
      <c r="C147" s="185">
        <v>6210</v>
      </c>
      <c r="D147" s="154"/>
      <c r="E147" s="181">
        <f>+IF(+'Intragov-Payment-2018'!N$7=C147,1,0)</f>
        <v>0</v>
      </c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</row>
    <row r="148" spans="1:33" s="156" customFormat="1" ht="18.75" thickBot="1">
      <c r="A148" s="173"/>
      <c r="B148" s="187" t="s">
        <v>191</v>
      </c>
      <c r="C148" s="188">
        <v>6211</v>
      </c>
      <c r="D148" s="154"/>
      <c r="E148" s="189">
        <f>+IF(+'Intragov-Payment-2018'!N$7=C148,1,0)</f>
        <v>0</v>
      </c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</row>
    <row r="149" spans="1:33" s="156" customFormat="1" ht="9" customHeight="1" thickBot="1">
      <c r="A149" s="190"/>
      <c r="B149" s="170"/>
      <c r="C149" s="191"/>
      <c r="D149" s="154"/>
      <c r="E149" s="155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</row>
    <row r="150" spans="1:33" s="156" customFormat="1" ht="18">
      <c r="A150" s="173"/>
      <c r="B150" s="174" t="s">
        <v>192</v>
      </c>
      <c r="C150" s="175" t="s">
        <v>193</v>
      </c>
      <c r="D150" s="154"/>
      <c r="E150" s="155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</row>
    <row r="151" spans="1:33" s="156" customFormat="1" ht="18">
      <c r="A151" s="173"/>
      <c r="B151" s="194" t="s">
        <v>194</v>
      </c>
      <c r="C151" s="195">
        <v>6301</v>
      </c>
      <c r="D151" s="154"/>
      <c r="E151" s="178">
        <f>+IF(+'Intragov-Payment-2018'!N$7=C151,1,0)</f>
        <v>0</v>
      </c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</row>
    <row r="152" spans="1:33" s="156" customFormat="1" ht="18">
      <c r="A152" s="173"/>
      <c r="B152" s="186" t="s">
        <v>195</v>
      </c>
      <c r="C152" s="185">
        <v>6302</v>
      </c>
      <c r="D152" s="154"/>
      <c r="E152" s="181">
        <f>+IF(+'Intragov-Payment-2018'!N$7=C152,1,0)</f>
        <v>0</v>
      </c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</row>
    <row r="153" spans="1:33" s="156" customFormat="1" ht="18">
      <c r="A153" s="173"/>
      <c r="B153" s="186" t="s">
        <v>196</v>
      </c>
      <c r="C153" s="185">
        <v>6303</v>
      </c>
      <c r="D153" s="154"/>
      <c r="E153" s="181">
        <f>+IF(+'Intragov-Payment-2018'!N$7=C153,1,0)</f>
        <v>0</v>
      </c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</row>
    <row r="154" spans="1:33" s="156" customFormat="1" ht="18">
      <c r="A154" s="173"/>
      <c r="B154" s="186" t="s">
        <v>197</v>
      </c>
      <c r="C154" s="185">
        <v>6304</v>
      </c>
      <c r="D154" s="154"/>
      <c r="E154" s="181">
        <f>+IF(+'Intragov-Payment-2018'!N$7=C154,1,0)</f>
        <v>0</v>
      </c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</row>
    <row r="155" spans="1:33" s="156" customFormat="1" ht="18">
      <c r="A155" s="173"/>
      <c r="B155" s="186" t="s">
        <v>198</v>
      </c>
      <c r="C155" s="185">
        <v>6305</v>
      </c>
      <c r="D155" s="154"/>
      <c r="E155" s="181">
        <f>+IF(+'Intragov-Payment-2018'!N$7=C155,1,0)</f>
        <v>0</v>
      </c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</row>
    <row r="156" spans="1:33" s="156" customFormat="1" ht="18">
      <c r="A156" s="173"/>
      <c r="B156" s="192" t="s">
        <v>199</v>
      </c>
      <c r="C156" s="185">
        <v>6306</v>
      </c>
      <c r="D156" s="154"/>
      <c r="E156" s="181">
        <f>+IF(+'Intragov-Payment-2018'!N$7=C156,1,0)</f>
        <v>0</v>
      </c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</row>
    <row r="157" spans="1:33" s="156" customFormat="1" ht="18">
      <c r="A157" s="173"/>
      <c r="B157" s="186" t="s">
        <v>200</v>
      </c>
      <c r="C157" s="185">
        <v>6307</v>
      </c>
      <c r="D157" s="154"/>
      <c r="E157" s="181">
        <f>+IF(+'Intragov-Payment-2018'!N$7=C157,1,0)</f>
        <v>0</v>
      </c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</row>
    <row r="158" spans="1:33" s="156" customFormat="1" ht="18">
      <c r="A158" s="173"/>
      <c r="B158" s="186" t="s">
        <v>201</v>
      </c>
      <c r="C158" s="185">
        <v>6308</v>
      </c>
      <c r="D158" s="154"/>
      <c r="E158" s="181">
        <f>+IF(+'Intragov-Payment-2018'!N$7=C158,1,0)</f>
        <v>0</v>
      </c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</row>
    <row r="159" spans="1:33" s="156" customFormat="1" ht="18">
      <c r="A159" s="173"/>
      <c r="B159" s="186" t="s">
        <v>202</v>
      </c>
      <c r="C159" s="185">
        <v>6309</v>
      </c>
      <c r="D159" s="154"/>
      <c r="E159" s="181">
        <f>+IF(+'Intragov-Payment-2018'!N$7=C159,1,0)</f>
        <v>0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</row>
    <row r="160" spans="1:33" s="156" customFormat="1" ht="18">
      <c r="A160" s="173"/>
      <c r="B160" s="186" t="s">
        <v>203</v>
      </c>
      <c r="C160" s="185">
        <v>6310</v>
      </c>
      <c r="D160" s="154"/>
      <c r="E160" s="181">
        <f>+IF(+'Intragov-Payment-2018'!N$7=C160,1,0)</f>
        <v>0</v>
      </c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</row>
    <row r="161" spans="1:33" s="156" customFormat="1" ht="18">
      <c r="A161" s="173"/>
      <c r="B161" s="186" t="s">
        <v>204</v>
      </c>
      <c r="C161" s="185">
        <v>6311</v>
      </c>
      <c r="D161" s="154"/>
      <c r="E161" s="181">
        <f>+IF(+'Intragov-Payment-2018'!N$7=C161,1,0)</f>
        <v>0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</row>
    <row r="162" spans="1:33" s="156" customFormat="1" ht="18.75" thickBot="1">
      <c r="A162" s="173"/>
      <c r="B162" s="187" t="s">
        <v>205</v>
      </c>
      <c r="C162" s="188">
        <v>6312</v>
      </c>
      <c r="D162" s="154"/>
      <c r="E162" s="189">
        <f>+IF(+'Intragov-Payment-2018'!N$7=C162,1,0)</f>
        <v>0</v>
      </c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</row>
    <row r="163" spans="1:33" s="156" customFormat="1" ht="9" customHeight="1" thickBot="1">
      <c r="A163" s="190"/>
      <c r="B163" s="170"/>
      <c r="C163" s="191"/>
      <c r="D163" s="154"/>
      <c r="E163" s="155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</row>
    <row r="164" spans="1:33" s="156" customFormat="1" ht="18">
      <c r="A164" s="173"/>
      <c r="B164" s="174" t="s">
        <v>206</v>
      </c>
      <c r="C164" s="175" t="s">
        <v>207</v>
      </c>
      <c r="D164" s="154"/>
      <c r="E164" s="155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</row>
    <row r="165" spans="1:33" s="156" customFormat="1" ht="18">
      <c r="A165" s="173"/>
      <c r="B165" s="194" t="s">
        <v>208</v>
      </c>
      <c r="C165" s="195">
        <v>6401</v>
      </c>
      <c r="D165" s="154"/>
      <c r="E165" s="178">
        <f>+IF(+'Intragov-Payment-2018'!N$7=C165,1,0)</f>
        <v>0</v>
      </c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</row>
    <row r="166" spans="1:33" s="156" customFormat="1" ht="18">
      <c r="A166" s="173"/>
      <c r="B166" s="186" t="s">
        <v>209</v>
      </c>
      <c r="C166" s="185">
        <v>6402</v>
      </c>
      <c r="D166" s="154"/>
      <c r="E166" s="181">
        <f>+IF(+'Intragov-Payment-2018'!N$7=C166,1,0)</f>
        <v>0</v>
      </c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</row>
    <row r="167" spans="1:33" s="156" customFormat="1" ht="18">
      <c r="A167" s="173"/>
      <c r="B167" s="186" t="s">
        <v>210</v>
      </c>
      <c r="C167" s="185">
        <v>6403</v>
      </c>
      <c r="D167" s="154"/>
      <c r="E167" s="181">
        <f>+IF(+'Intragov-Payment-2018'!N$7=C167,1,0)</f>
        <v>0</v>
      </c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</row>
    <row r="168" spans="1:33" s="156" customFormat="1" ht="18">
      <c r="A168" s="173"/>
      <c r="B168" s="192" t="s">
        <v>211</v>
      </c>
      <c r="C168" s="185">
        <v>6404</v>
      </c>
      <c r="D168" s="154"/>
      <c r="E168" s="181">
        <f>+IF(+'Intragov-Payment-2018'!N$7=C168,1,0)</f>
        <v>0</v>
      </c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</row>
    <row r="169" spans="1:33" s="156" customFormat="1" ht="18">
      <c r="A169" s="173"/>
      <c r="B169" s="186" t="s">
        <v>212</v>
      </c>
      <c r="C169" s="185">
        <v>6405</v>
      </c>
      <c r="D169" s="154"/>
      <c r="E169" s="181">
        <f>+IF(+'Intragov-Payment-2018'!N$7=C169,1,0)</f>
        <v>0</v>
      </c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</row>
    <row r="170" spans="1:33" s="156" customFormat="1" ht="18.75" thickBot="1">
      <c r="A170" s="173"/>
      <c r="B170" s="187" t="s">
        <v>213</v>
      </c>
      <c r="C170" s="188">
        <v>6406</v>
      </c>
      <c r="D170" s="154"/>
      <c r="E170" s="189">
        <f>+IF(+'Intragov-Payment-2018'!N$7=C170,1,0)</f>
        <v>0</v>
      </c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</row>
    <row r="171" spans="1:33" s="156" customFormat="1" ht="9" customHeight="1" thickBot="1">
      <c r="A171" s="190"/>
      <c r="B171" s="170"/>
      <c r="C171" s="191"/>
      <c r="D171" s="154"/>
      <c r="E171" s="155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</row>
    <row r="172" spans="1:33" s="156" customFormat="1" ht="18">
      <c r="A172" s="173"/>
      <c r="B172" s="174" t="s">
        <v>214</v>
      </c>
      <c r="C172" s="175" t="s">
        <v>215</v>
      </c>
      <c r="D172" s="154"/>
      <c r="E172" s="155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</row>
    <row r="173" spans="1:33" s="156" customFormat="1" ht="18">
      <c r="A173" s="173"/>
      <c r="B173" s="201" t="s">
        <v>216</v>
      </c>
      <c r="C173" s="202">
        <v>6501</v>
      </c>
      <c r="D173" s="154"/>
      <c r="E173" s="178">
        <f>+IF(+'Intragov-Payment-2018'!N$7=C173,1,0)</f>
        <v>0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</row>
    <row r="174" spans="1:33" s="156" customFormat="1" ht="18">
      <c r="A174" s="173"/>
      <c r="B174" s="186" t="s">
        <v>217</v>
      </c>
      <c r="C174" s="185">
        <v>6502</v>
      </c>
      <c r="D174" s="154"/>
      <c r="E174" s="181">
        <f>+IF(+'Intragov-Payment-2018'!N$7=C174,1,0)</f>
        <v>0</v>
      </c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</row>
    <row r="175" spans="1:33" s="156" customFormat="1" ht="18">
      <c r="A175" s="173"/>
      <c r="B175" s="186" t="s">
        <v>218</v>
      </c>
      <c r="C175" s="185">
        <v>6503</v>
      </c>
      <c r="D175" s="154"/>
      <c r="E175" s="181">
        <f>+IF(+'Intragov-Payment-2018'!N$7=C175,1,0)</f>
        <v>0</v>
      </c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</row>
    <row r="176" spans="1:33" s="156" customFormat="1" ht="18">
      <c r="A176" s="173"/>
      <c r="B176" s="186" t="s">
        <v>219</v>
      </c>
      <c r="C176" s="185">
        <v>6504</v>
      </c>
      <c r="D176" s="154"/>
      <c r="E176" s="181">
        <f>+IF(+'Intragov-Payment-2018'!N$7=C176,1,0)</f>
        <v>0</v>
      </c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</row>
    <row r="177" spans="1:33" s="156" customFormat="1" ht="18">
      <c r="A177" s="173"/>
      <c r="B177" s="186" t="s">
        <v>220</v>
      </c>
      <c r="C177" s="185">
        <v>6505</v>
      </c>
      <c r="D177" s="154"/>
      <c r="E177" s="181">
        <f>+IF(+'Intragov-Payment-2018'!N$7=C177,1,0)</f>
        <v>0</v>
      </c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</row>
    <row r="178" spans="1:33" s="156" customFormat="1" ht="18">
      <c r="A178" s="173"/>
      <c r="B178" s="186" t="s">
        <v>221</v>
      </c>
      <c r="C178" s="185">
        <v>6506</v>
      </c>
      <c r="D178" s="154"/>
      <c r="E178" s="181">
        <f>+IF(+'Intragov-Payment-2018'!N$7=C178,1,0)</f>
        <v>0</v>
      </c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</row>
    <row r="179" spans="1:33" s="156" customFormat="1" ht="18">
      <c r="A179" s="173"/>
      <c r="B179" s="186" t="s">
        <v>222</v>
      </c>
      <c r="C179" s="185">
        <v>6507</v>
      </c>
      <c r="D179" s="154"/>
      <c r="E179" s="181">
        <f>+IF(+'Intragov-Payment-2018'!N$7=C179,1,0)</f>
        <v>0</v>
      </c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</row>
    <row r="180" spans="1:33" s="156" customFormat="1" ht="18">
      <c r="A180" s="173"/>
      <c r="B180" s="192" t="s">
        <v>223</v>
      </c>
      <c r="C180" s="185">
        <v>6508</v>
      </c>
      <c r="D180" s="154"/>
      <c r="E180" s="181">
        <f>+IF(+'Intragov-Payment-2018'!N$7=C180,1,0)</f>
        <v>0</v>
      </c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</row>
    <row r="181" spans="1:33" s="156" customFormat="1" ht="18">
      <c r="A181" s="173"/>
      <c r="B181" s="186" t="s">
        <v>224</v>
      </c>
      <c r="C181" s="185">
        <v>6509</v>
      </c>
      <c r="D181" s="154"/>
      <c r="E181" s="181">
        <f>+IF(+'Intragov-Payment-2018'!N$7=C181,1,0)</f>
        <v>0</v>
      </c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</row>
    <row r="182" spans="1:33" s="156" customFormat="1" ht="18">
      <c r="A182" s="173"/>
      <c r="B182" s="186" t="s">
        <v>225</v>
      </c>
      <c r="C182" s="185">
        <v>6510</v>
      </c>
      <c r="D182" s="154"/>
      <c r="E182" s="181">
        <f>+IF(+'Intragov-Payment-2018'!N$7=C182,1,0)</f>
        <v>0</v>
      </c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</row>
    <row r="183" spans="1:33" s="156" customFormat="1" ht="18.75" thickBot="1">
      <c r="A183" s="173"/>
      <c r="B183" s="187" t="s">
        <v>125</v>
      </c>
      <c r="C183" s="203">
        <v>6511</v>
      </c>
      <c r="D183" s="154"/>
      <c r="E183" s="189">
        <f>+IF(+'Intragov-Payment-2018'!N$7=C183,1,0)</f>
        <v>0</v>
      </c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</row>
    <row r="184" spans="1:33" s="156" customFormat="1" ht="9" customHeight="1" thickBot="1">
      <c r="A184" s="190"/>
      <c r="B184" s="170"/>
      <c r="C184" s="191"/>
      <c r="D184" s="154"/>
      <c r="E184" s="155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</row>
    <row r="185" spans="1:33" s="156" customFormat="1" ht="18">
      <c r="A185" s="173"/>
      <c r="B185" s="174" t="s">
        <v>226</v>
      </c>
      <c r="C185" s="175" t="s">
        <v>227</v>
      </c>
      <c r="D185" s="154"/>
      <c r="E185" s="155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</row>
    <row r="186" spans="1:33" s="156" customFormat="1" ht="18">
      <c r="A186" s="173"/>
      <c r="B186" s="201" t="s">
        <v>228</v>
      </c>
      <c r="C186" s="202">
        <v>6601</v>
      </c>
      <c r="D186" s="154"/>
      <c r="E186" s="178">
        <f>+IF(+'Intragov-Payment-2018'!N$7=C186,1,0)</f>
        <v>0</v>
      </c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</row>
    <row r="187" spans="1:33" s="156" customFormat="1" ht="18">
      <c r="A187" s="173"/>
      <c r="B187" s="186" t="s">
        <v>229</v>
      </c>
      <c r="C187" s="185">
        <v>6602</v>
      </c>
      <c r="D187" s="154"/>
      <c r="E187" s="181">
        <f>+IF(+'Intragov-Payment-2018'!N$7=C187,1,0)</f>
        <v>0</v>
      </c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</row>
    <row r="188" spans="1:33" s="156" customFormat="1" ht="18">
      <c r="A188" s="173"/>
      <c r="B188" s="186" t="s">
        <v>230</v>
      </c>
      <c r="C188" s="185">
        <v>6603</v>
      </c>
      <c r="D188" s="154"/>
      <c r="E188" s="181">
        <f>+IF(+'Intragov-Payment-2018'!N$7=C188,1,0)</f>
        <v>0</v>
      </c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</row>
    <row r="189" spans="1:33" s="156" customFormat="1" ht="18">
      <c r="A189" s="173"/>
      <c r="B189" s="186" t="s">
        <v>231</v>
      </c>
      <c r="C189" s="185">
        <v>6604</v>
      </c>
      <c r="D189" s="154"/>
      <c r="E189" s="181">
        <f>+IF(+'Intragov-Payment-2018'!N$7=C189,1,0)</f>
        <v>0</v>
      </c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</row>
    <row r="190" spans="1:33" s="156" customFormat="1" ht="18">
      <c r="A190" s="173"/>
      <c r="B190" s="186" t="s">
        <v>232</v>
      </c>
      <c r="C190" s="185">
        <v>6605</v>
      </c>
      <c r="D190" s="154"/>
      <c r="E190" s="181">
        <f>+IF(+'Intragov-Payment-2018'!N$7=C190,1,0)</f>
        <v>0</v>
      </c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</row>
    <row r="191" spans="1:33" s="156" customFormat="1" ht="18">
      <c r="A191" s="173"/>
      <c r="B191" s="186" t="s">
        <v>233</v>
      </c>
      <c r="C191" s="185">
        <v>6606</v>
      </c>
      <c r="D191" s="154"/>
      <c r="E191" s="181">
        <f>+IF(+'Intragov-Payment-2018'!N$7=C191,1,0)</f>
        <v>0</v>
      </c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</row>
    <row r="192" spans="1:33" s="156" customFormat="1" ht="18">
      <c r="A192" s="173"/>
      <c r="B192" s="186" t="s">
        <v>234</v>
      </c>
      <c r="C192" s="185">
        <v>6607</v>
      </c>
      <c r="D192" s="154"/>
      <c r="E192" s="181">
        <f>+IF(+'Intragov-Payment-2018'!N$7=C192,1,0)</f>
        <v>0</v>
      </c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</row>
    <row r="193" spans="1:33" s="156" customFormat="1" ht="18">
      <c r="A193" s="173"/>
      <c r="B193" s="186" t="s">
        <v>235</v>
      </c>
      <c r="C193" s="185">
        <v>6608</v>
      </c>
      <c r="D193" s="154"/>
      <c r="E193" s="181">
        <f>+IF(+'Intragov-Payment-2018'!N$7=C193,1,0)</f>
        <v>0</v>
      </c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</row>
    <row r="194" spans="1:33" s="156" customFormat="1" ht="18">
      <c r="A194" s="173"/>
      <c r="B194" s="192" t="s">
        <v>236</v>
      </c>
      <c r="C194" s="185">
        <v>6609</v>
      </c>
      <c r="D194" s="154"/>
      <c r="E194" s="181">
        <f>+IF(+'Intragov-Payment-2018'!N$7=C194,1,0)</f>
        <v>0</v>
      </c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</row>
    <row r="195" spans="1:33" s="156" customFormat="1" ht="18">
      <c r="A195" s="173"/>
      <c r="B195" s="186" t="s">
        <v>237</v>
      </c>
      <c r="C195" s="185">
        <v>6610</v>
      </c>
      <c r="D195" s="154"/>
      <c r="E195" s="181">
        <f>+IF(+'Intragov-Payment-2018'!N$7=C195,1,0)</f>
        <v>0</v>
      </c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</row>
    <row r="196" spans="1:33" s="156" customFormat="1" ht="18">
      <c r="A196" s="173"/>
      <c r="B196" s="186" t="s">
        <v>238</v>
      </c>
      <c r="C196" s="185">
        <v>6611</v>
      </c>
      <c r="D196" s="154"/>
      <c r="E196" s="181">
        <f>+IF(+'Intragov-Payment-2018'!N$7=C196,1,0)</f>
        <v>0</v>
      </c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</row>
    <row r="197" spans="1:33" s="156" customFormat="1" ht="18">
      <c r="A197" s="173"/>
      <c r="B197" s="186" t="s">
        <v>239</v>
      </c>
      <c r="C197" s="185">
        <v>6612</v>
      </c>
      <c r="D197" s="154"/>
      <c r="E197" s="181">
        <f>+IF(+'Intragov-Payment-2018'!N$7=C197,1,0)</f>
        <v>0</v>
      </c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</row>
    <row r="198" spans="1:33" s="156" customFormat="1" ht="18">
      <c r="A198" s="173"/>
      <c r="B198" s="186" t="s">
        <v>240</v>
      </c>
      <c r="C198" s="185">
        <v>6613</v>
      </c>
      <c r="D198" s="154"/>
      <c r="E198" s="181">
        <f>+IF(+'Intragov-Payment-2018'!N$7=C198,1,0)</f>
        <v>0</v>
      </c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</row>
    <row r="199" spans="1:33" s="156" customFormat="1" ht="18">
      <c r="A199" s="173"/>
      <c r="B199" s="186" t="s">
        <v>241</v>
      </c>
      <c r="C199" s="185">
        <v>6614</v>
      </c>
      <c r="D199" s="154"/>
      <c r="E199" s="181">
        <f>+IF(+'Intragov-Payment-2018'!N$7=C199,1,0)</f>
        <v>0</v>
      </c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</row>
    <row r="200" spans="1:33" s="156" customFormat="1" ht="18">
      <c r="A200" s="173"/>
      <c r="B200" s="186" t="s">
        <v>242</v>
      </c>
      <c r="C200" s="185">
        <v>6615</v>
      </c>
      <c r="D200" s="154"/>
      <c r="E200" s="181">
        <f>+IF(+'Intragov-Payment-2018'!N$7=C200,1,0)</f>
        <v>0</v>
      </c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</row>
    <row r="201" spans="1:33" s="156" customFormat="1" ht="18">
      <c r="A201" s="173"/>
      <c r="B201" s="186" t="s">
        <v>243</v>
      </c>
      <c r="C201" s="185">
        <v>6616</v>
      </c>
      <c r="D201" s="154"/>
      <c r="E201" s="181">
        <f>+IF(+'Intragov-Payment-2018'!N$7=C201,1,0)</f>
        <v>0</v>
      </c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</row>
    <row r="202" spans="1:33" s="156" customFormat="1" ht="18">
      <c r="A202" s="173"/>
      <c r="B202" s="186" t="s">
        <v>244</v>
      </c>
      <c r="C202" s="185">
        <v>6617</v>
      </c>
      <c r="D202" s="154"/>
      <c r="E202" s="181">
        <f>+IF(+'Intragov-Payment-2018'!N$7=C202,1,0)</f>
        <v>0</v>
      </c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</row>
    <row r="203" spans="1:33" s="156" customFormat="1" ht="18.75" thickBot="1">
      <c r="A203" s="173"/>
      <c r="B203" s="204" t="s">
        <v>245</v>
      </c>
      <c r="C203" s="205">
        <v>6618</v>
      </c>
      <c r="D203" s="154"/>
      <c r="E203" s="189">
        <f>+IF(+'Intragov-Payment-2018'!N$7=C203,1,0)</f>
        <v>0</v>
      </c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</row>
    <row r="204" spans="1:33" s="156" customFormat="1" ht="9" customHeight="1" thickBot="1">
      <c r="A204" s="190"/>
      <c r="B204" s="170"/>
      <c r="C204" s="191"/>
      <c r="D204" s="154"/>
      <c r="E204" s="155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</row>
    <row r="205" spans="1:33" s="156" customFormat="1" ht="18.75">
      <c r="A205" s="173"/>
      <c r="B205" s="174" t="s">
        <v>246</v>
      </c>
      <c r="C205" s="175" t="s">
        <v>247</v>
      </c>
      <c r="D205" s="154"/>
      <c r="E205" s="155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</row>
    <row r="206" spans="1:33" s="156" customFormat="1" ht="18.75">
      <c r="A206" s="173"/>
      <c r="B206" s="194" t="s">
        <v>248</v>
      </c>
      <c r="C206" s="195">
        <v>6701</v>
      </c>
      <c r="D206" s="154"/>
      <c r="E206" s="178">
        <f>+IF(+'Intragov-Payment-2018'!N$7=C206,1,0)</f>
        <v>0</v>
      </c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</row>
    <row r="207" spans="1:33" s="156" customFormat="1" ht="18.75">
      <c r="A207" s="173"/>
      <c r="B207" s="186" t="s">
        <v>249</v>
      </c>
      <c r="C207" s="185">
        <v>6702</v>
      </c>
      <c r="D207" s="154"/>
      <c r="E207" s="181">
        <f>+IF(+'Intragov-Payment-2018'!N$7=C207,1,0)</f>
        <v>0</v>
      </c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</row>
    <row r="208" spans="1:33" s="156" customFormat="1" ht="18.75">
      <c r="A208" s="173"/>
      <c r="B208" s="186" t="s">
        <v>250</v>
      </c>
      <c r="C208" s="185">
        <v>6703</v>
      </c>
      <c r="D208" s="154"/>
      <c r="E208" s="181">
        <f>+IF(+'Intragov-Payment-2018'!N$7=C208,1,0)</f>
        <v>0</v>
      </c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</row>
    <row r="209" spans="1:33" s="156" customFormat="1" ht="18.75">
      <c r="A209" s="173"/>
      <c r="B209" s="186" t="s">
        <v>251</v>
      </c>
      <c r="C209" s="185">
        <v>6704</v>
      </c>
      <c r="D209" s="154"/>
      <c r="E209" s="181">
        <f>+IF(+'Intragov-Payment-2018'!N$7=C209,1,0)</f>
        <v>0</v>
      </c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</row>
    <row r="210" spans="1:33" s="156" customFormat="1" ht="19.5">
      <c r="A210" s="173"/>
      <c r="B210" s="192" t="s">
        <v>252</v>
      </c>
      <c r="C210" s="185">
        <v>6705</v>
      </c>
      <c r="D210" s="154"/>
      <c r="E210" s="181">
        <f>+IF(+'Intragov-Payment-2018'!N$7=C210,1,0)</f>
        <v>0</v>
      </c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</row>
    <row r="211" spans="1:33" s="156" customFormat="1" ht="18.75">
      <c r="A211" s="173"/>
      <c r="B211" s="186" t="s">
        <v>253</v>
      </c>
      <c r="C211" s="185">
        <v>6706</v>
      </c>
      <c r="D211" s="154"/>
      <c r="E211" s="181">
        <f>+IF(+'Intragov-Payment-2018'!N$7=C211,1,0)</f>
        <v>0</v>
      </c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</row>
    <row r="212" spans="1:33" s="156" customFormat="1" ht="19.5" thickBot="1">
      <c r="A212" s="173"/>
      <c r="B212" s="187" t="s">
        <v>254</v>
      </c>
      <c r="C212" s="188">
        <v>6707</v>
      </c>
      <c r="D212" s="154"/>
      <c r="E212" s="189">
        <f>+IF(+'Intragov-Payment-2018'!N$7=C212,1,0)</f>
        <v>0</v>
      </c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</row>
    <row r="213" spans="1:33" s="156" customFormat="1" ht="9" customHeight="1" thickBot="1">
      <c r="A213" s="190"/>
      <c r="B213" s="170"/>
      <c r="C213" s="191"/>
      <c r="D213" s="154"/>
      <c r="E213" s="155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</row>
    <row r="214" spans="1:33" s="156" customFormat="1" ht="18.75">
      <c r="A214" s="173"/>
      <c r="B214" s="174" t="s">
        <v>255</v>
      </c>
      <c r="C214" s="175" t="s">
        <v>256</v>
      </c>
      <c r="D214" s="154"/>
      <c r="E214" s="155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</row>
    <row r="215" spans="1:33" s="156" customFormat="1" ht="18.75">
      <c r="A215" s="173"/>
      <c r="B215" s="194" t="s">
        <v>257</v>
      </c>
      <c r="C215" s="195">
        <v>6801</v>
      </c>
      <c r="D215" s="154"/>
      <c r="E215" s="178">
        <f>+IF(+'Intragov-Payment-2018'!N$7=C215,1,0)</f>
        <v>0</v>
      </c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</row>
    <row r="216" spans="1:33" s="156" customFormat="1" ht="18.75">
      <c r="A216" s="173"/>
      <c r="B216" s="186" t="s">
        <v>86</v>
      </c>
      <c r="C216" s="185">
        <v>6802</v>
      </c>
      <c r="D216" s="154"/>
      <c r="E216" s="181">
        <f>+IF(+'Intragov-Payment-2018'!N$7=C216,1,0)</f>
        <v>0</v>
      </c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</row>
    <row r="217" spans="1:33" s="156" customFormat="1" ht="18.75">
      <c r="A217" s="173"/>
      <c r="B217" s="186" t="s">
        <v>258</v>
      </c>
      <c r="C217" s="185">
        <v>6803</v>
      </c>
      <c r="D217" s="154"/>
      <c r="E217" s="181">
        <f>+IF(+'Intragov-Payment-2018'!N$7=C217,1,0)</f>
        <v>0</v>
      </c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</row>
    <row r="218" spans="1:33" s="156" customFormat="1" ht="18.75">
      <c r="A218" s="173"/>
      <c r="B218" s="186" t="s">
        <v>259</v>
      </c>
      <c r="C218" s="185">
        <v>6804</v>
      </c>
      <c r="D218" s="154"/>
      <c r="E218" s="181">
        <f>+IF(+'Intragov-Payment-2018'!N$7=C218,1,0)</f>
        <v>0</v>
      </c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</row>
    <row r="219" spans="1:33" s="156" customFormat="1" ht="18.75">
      <c r="A219" s="173"/>
      <c r="B219" s="186" t="s">
        <v>260</v>
      </c>
      <c r="C219" s="185">
        <v>6805</v>
      </c>
      <c r="D219" s="154"/>
      <c r="E219" s="181">
        <f>+IF(+'Intragov-Payment-2018'!N$7=C219,1,0)</f>
        <v>0</v>
      </c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</row>
    <row r="220" spans="1:33" s="156" customFormat="1" ht="19.5">
      <c r="A220" s="173"/>
      <c r="B220" s="192" t="s">
        <v>261</v>
      </c>
      <c r="C220" s="185">
        <v>6806</v>
      </c>
      <c r="D220" s="154"/>
      <c r="E220" s="181">
        <f>+IF(+'Intragov-Payment-2018'!N$7=C220,1,0)</f>
        <v>0</v>
      </c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</row>
    <row r="221" spans="1:33" s="156" customFormat="1" ht="18.75">
      <c r="A221" s="173"/>
      <c r="B221" s="186" t="s">
        <v>262</v>
      </c>
      <c r="C221" s="185">
        <v>6807</v>
      </c>
      <c r="D221" s="154"/>
      <c r="E221" s="181">
        <f>+IF(+'Intragov-Payment-2018'!N$7=C221,1,0)</f>
        <v>0</v>
      </c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157"/>
      <c r="AD221" s="157"/>
      <c r="AE221" s="157"/>
      <c r="AF221" s="157"/>
      <c r="AG221" s="157"/>
    </row>
    <row r="222" spans="1:33" s="156" customFormat="1" ht="19.5" thickBot="1">
      <c r="A222" s="173"/>
      <c r="B222" s="187" t="s">
        <v>263</v>
      </c>
      <c r="C222" s="188">
        <v>6808</v>
      </c>
      <c r="D222" s="154"/>
      <c r="E222" s="189">
        <f>+IF(+'Intragov-Payment-2018'!N$7=C222,1,0)</f>
        <v>0</v>
      </c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</row>
    <row r="223" spans="1:33" s="156" customFormat="1" ht="9" customHeight="1" thickBot="1">
      <c r="A223" s="190"/>
      <c r="B223" s="170"/>
      <c r="C223" s="191"/>
      <c r="D223" s="154"/>
      <c r="E223" s="155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</row>
    <row r="224" spans="1:33" s="156" customFormat="1" ht="18.75">
      <c r="A224" s="173"/>
      <c r="B224" s="174" t="s">
        <v>264</v>
      </c>
      <c r="C224" s="175" t="s">
        <v>265</v>
      </c>
      <c r="D224" s="154"/>
      <c r="E224" s="155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</row>
    <row r="225" spans="1:33" s="156" customFormat="1" ht="18.75">
      <c r="A225" s="173"/>
      <c r="B225" s="194" t="s">
        <v>266</v>
      </c>
      <c r="C225" s="195">
        <v>6901</v>
      </c>
      <c r="D225" s="154"/>
      <c r="E225" s="178">
        <f>+IF(+'Intragov-Payment-2018'!N$7=C225,1,0)</f>
        <v>0</v>
      </c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  <c r="AA225" s="157"/>
      <c r="AB225" s="157"/>
      <c r="AC225" s="157"/>
      <c r="AD225" s="157"/>
      <c r="AE225" s="157"/>
      <c r="AF225" s="157"/>
      <c r="AG225" s="157"/>
    </row>
    <row r="226" spans="1:33" s="156" customFormat="1" ht="18.75">
      <c r="A226" s="173"/>
      <c r="B226" s="186" t="s">
        <v>267</v>
      </c>
      <c r="C226" s="185">
        <v>6902</v>
      </c>
      <c r="D226" s="154"/>
      <c r="E226" s="181">
        <f>+IF(+'Intragov-Payment-2018'!N$7=C226,1,0)</f>
        <v>0</v>
      </c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  <c r="AA226" s="157"/>
      <c r="AB226" s="157"/>
      <c r="AC226" s="157"/>
      <c r="AD226" s="157"/>
      <c r="AE226" s="157"/>
      <c r="AF226" s="157"/>
      <c r="AG226" s="157"/>
    </row>
    <row r="227" spans="1:33" s="156" customFormat="1" ht="18.75">
      <c r="A227" s="173"/>
      <c r="B227" s="186" t="s">
        <v>268</v>
      </c>
      <c r="C227" s="185">
        <v>6903</v>
      </c>
      <c r="D227" s="154"/>
      <c r="E227" s="181">
        <f>+IF(+'Intragov-Payment-2018'!N$7=C227,1,0)</f>
        <v>0</v>
      </c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157"/>
    </row>
    <row r="228" spans="1:33" s="156" customFormat="1" ht="18.75">
      <c r="A228" s="173"/>
      <c r="B228" s="186" t="s">
        <v>269</v>
      </c>
      <c r="C228" s="185">
        <v>6904</v>
      </c>
      <c r="D228" s="154"/>
      <c r="E228" s="181">
        <f>+IF(+'Intragov-Payment-2018'!N$7=C228,1,0)</f>
        <v>0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</row>
    <row r="229" spans="1:33" s="156" customFormat="1" ht="19.5">
      <c r="A229" s="173"/>
      <c r="B229" s="192" t="s">
        <v>270</v>
      </c>
      <c r="C229" s="185">
        <v>6905</v>
      </c>
      <c r="D229" s="154"/>
      <c r="E229" s="181">
        <f>+IF(+'Intragov-Payment-2018'!N$7=C229,1,0)</f>
        <v>0</v>
      </c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  <c r="AA229" s="157"/>
      <c r="AB229" s="157"/>
      <c r="AC229" s="157"/>
      <c r="AD229" s="157"/>
      <c r="AE229" s="157"/>
      <c r="AF229" s="157"/>
      <c r="AG229" s="157"/>
    </row>
    <row r="230" spans="1:33" s="156" customFormat="1" ht="18.75">
      <c r="A230" s="173"/>
      <c r="B230" s="186" t="s">
        <v>271</v>
      </c>
      <c r="C230" s="185">
        <v>6906</v>
      </c>
      <c r="D230" s="154"/>
      <c r="E230" s="181">
        <f>+IF(+'Intragov-Payment-2018'!N$7=C230,1,0)</f>
        <v>0</v>
      </c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157"/>
    </row>
    <row r="231" spans="1:33" s="156" customFormat="1" ht="19.5" thickBot="1">
      <c r="A231" s="173"/>
      <c r="B231" s="187" t="s">
        <v>272</v>
      </c>
      <c r="C231" s="188">
        <v>6907</v>
      </c>
      <c r="D231" s="154"/>
      <c r="E231" s="189">
        <f>+IF(+'Intragov-Payment-2018'!N$7=C231,1,0)</f>
        <v>0</v>
      </c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</row>
    <row r="232" spans="1:33" s="156" customFormat="1" ht="9" customHeight="1" thickBot="1">
      <c r="A232" s="190"/>
      <c r="B232" s="170"/>
      <c r="C232" s="191"/>
      <c r="D232" s="154"/>
      <c r="E232" s="155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  <c r="AA232" s="157"/>
      <c r="AB232" s="157"/>
      <c r="AC232" s="157"/>
      <c r="AD232" s="157"/>
      <c r="AE232" s="157"/>
      <c r="AF232" s="157"/>
      <c r="AG232" s="157"/>
    </row>
    <row r="233" spans="1:33" s="156" customFormat="1" ht="18.75">
      <c r="A233" s="173"/>
      <c r="B233" s="174" t="s">
        <v>273</v>
      </c>
      <c r="C233" s="175" t="s">
        <v>274</v>
      </c>
      <c r="D233" s="154"/>
      <c r="E233" s="155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157"/>
    </row>
    <row r="234" spans="1:33" s="156" customFormat="1" ht="18.75">
      <c r="A234" s="173"/>
      <c r="B234" s="194" t="s">
        <v>275</v>
      </c>
      <c r="C234" s="195">
        <v>7001</v>
      </c>
      <c r="D234" s="154"/>
      <c r="E234" s="178">
        <f>+IF(+'Intragov-Payment-2018'!N$7=C234,1,0)</f>
        <v>0</v>
      </c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</row>
    <row r="235" spans="1:33" s="156" customFormat="1" ht="18.75">
      <c r="A235" s="173"/>
      <c r="B235" s="186" t="s">
        <v>276</v>
      </c>
      <c r="C235" s="185">
        <v>7002</v>
      </c>
      <c r="D235" s="154"/>
      <c r="E235" s="181">
        <f>+IF(+'Intragov-Payment-2018'!N$7=C235,1,0)</f>
        <v>0</v>
      </c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  <c r="AA235" s="157"/>
      <c r="AB235" s="157"/>
      <c r="AC235" s="157"/>
      <c r="AD235" s="157"/>
      <c r="AE235" s="157"/>
      <c r="AF235" s="157"/>
      <c r="AG235" s="157"/>
    </row>
    <row r="236" spans="1:33" s="156" customFormat="1" ht="19.5">
      <c r="A236" s="173"/>
      <c r="B236" s="192" t="s">
        <v>277</v>
      </c>
      <c r="C236" s="185">
        <v>7003</v>
      </c>
      <c r="D236" s="154"/>
      <c r="E236" s="181">
        <f>+IF(+'Intragov-Payment-2018'!N$7=C236,1,0)</f>
        <v>0</v>
      </c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157"/>
    </row>
    <row r="237" spans="1:33" s="156" customFormat="1" ht="19.5" thickBot="1">
      <c r="A237" s="173"/>
      <c r="B237" s="187" t="s">
        <v>278</v>
      </c>
      <c r="C237" s="188">
        <v>7004</v>
      </c>
      <c r="D237" s="154"/>
      <c r="E237" s="189">
        <f>+IF(+'Intragov-Payment-2018'!N$7=C237,1,0)</f>
        <v>0</v>
      </c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</row>
    <row r="238" spans="1:33" s="156" customFormat="1" ht="9" customHeight="1" thickBot="1">
      <c r="A238" s="190"/>
      <c r="B238" s="170"/>
      <c r="C238" s="191"/>
      <c r="D238" s="154"/>
      <c r="E238" s="155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  <c r="AA238" s="157"/>
      <c r="AB238" s="157"/>
      <c r="AC238" s="157"/>
      <c r="AD238" s="157"/>
      <c r="AE238" s="157"/>
      <c r="AF238" s="157"/>
      <c r="AG238" s="157"/>
    </row>
    <row r="239" spans="1:33" s="156" customFormat="1" ht="18.75">
      <c r="A239" s="173"/>
      <c r="B239" s="174" t="s">
        <v>279</v>
      </c>
      <c r="C239" s="175" t="s">
        <v>280</v>
      </c>
      <c r="D239" s="154"/>
      <c r="E239" s="155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  <c r="AA239" s="157"/>
      <c r="AB239" s="157"/>
      <c r="AC239" s="157"/>
      <c r="AD239" s="157"/>
      <c r="AE239" s="157"/>
      <c r="AF239" s="157"/>
      <c r="AG239" s="157"/>
    </row>
    <row r="240" spans="1:33" s="156" customFormat="1" ht="18.75">
      <c r="A240" s="173"/>
      <c r="B240" s="194" t="s">
        <v>281</v>
      </c>
      <c r="C240" s="195">
        <v>7101</v>
      </c>
      <c r="D240" s="154"/>
      <c r="E240" s="178">
        <f>+IF(+'Intragov-Payment-2018'!N$7=C240,1,0)</f>
        <v>0</v>
      </c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57"/>
      <c r="AE240" s="157"/>
      <c r="AF240" s="157"/>
      <c r="AG240" s="157"/>
    </row>
    <row r="241" spans="1:33" s="156" customFormat="1" ht="18.75">
      <c r="A241" s="173"/>
      <c r="B241" s="186" t="s">
        <v>282</v>
      </c>
      <c r="C241" s="185">
        <v>7102</v>
      </c>
      <c r="D241" s="154"/>
      <c r="E241" s="181">
        <f>+IF(+'Intragov-Payment-2018'!N$7=C241,1,0)</f>
        <v>0</v>
      </c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</row>
    <row r="242" spans="1:33" s="156" customFormat="1" ht="18.75">
      <c r="A242" s="173"/>
      <c r="B242" s="186" t="s">
        <v>283</v>
      </c>
      <c r="C242" s="185">
        <v>7103</v>
      </c>
      <c r="D242" s="154"/>
      <c r="E242" s="181">
        <f>+IF(+'Intragov-Payment-2018'!N$7=C242,1,0)</f>
        <v>0</v>
      </c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  <c r="AA242" s="157"/>
      <c r="AB242" s="157"/>
      <c r="AC242" s="157"/>
      <c r="AD242" s="157"/>
      <c r="AE242" s="157"/>
      <c r="AF242" s="157"/>
      <c r="AG242" s="157"/>
    </row>
    <row r="243" spans="1:33" s="156" customFormat="1" ht="18.75">
      <c r="A243" s="173"/>
      <c r="B243" s="186" t="s">
        <v>284</v>
      </c>
      <c r="C243" s="185">
        <v>7104</v>
      </c>
      <c r="D243" s="154"/>
      <c r="E243" s="181">
        <f>+IF(+'Intragov-Payment-2018'!N$7=C243,1,0)</f>
        <v>0</v>
      </c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  <c r="AA243" s="157"/>
      <c r="AB243" s="157"/>
      <c r="AC243" s="157"/>
      <c r="AD243" s="157"/>
      <c r="AE243" s="157"/>
      <c r="AF243" s="157"/>
      <c r="AG243" s="157"/>
    </row>
    <row r="244" spans="1:33" s="156" customFormat="1" ht="18.75">
      <c r="A244" s="173"/>
      <c r="B244" s="186" t="s">
        <v>285</v>
      </c>
      <c r="C244" s="185">
        <v>7105</v>
      </c>
      <c r="D244" s="154"/>
      <c r="E244" s="181">
        <f>+IF(+'Intragov-Payment-2018'!N$7=C244,1,0)</f>
        <v>0</v>
      </c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  <c r="AA244" s="157"/>
      <c r="AB244" s="157"/>
      <c r="AC244" s="157"/>
      <c r="AD244" s="157"/>
      <c r="AE244" s="157"/>
      <c r="AF244" s="157"/>
      <c r="AG244" s="157"/>
    </row>
    <row r="245" spans="1:33" s="156" customFormat="1" ht="18.75">
      <c r="A245" s="173"/>
      <c r="B245" s="186" t="s">
        <v>286</v>
      </c>
      <c r="C245" s="185">
        <v>7106</v>
      </c>
      <c r="D245" s="154"/>
      <c r="E245" s="181">
        <f>+IF(+'Intragov-Payment-2018'!N$7=C245,1,0)</f>
        <v>0</v>
      </c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  <c r="AA245" s="157"/>
      <c r="AB245" s="157"/>
      <c r="AC245" s="157"/>
      <c r="AD245" s="157"/>
      <c r="AE245" s="157"/>
      <c r="AF245" s="157"/>
      <c r="AG245" s="157"/>
    </row>
    <row r="246" spans="1:33" s="156" customFormat="1" ht="18.75">
      <c r="A246" s="173"/>
      <c r="B246" s="186" t="s">
        <v>287</v>
      </c>
      <c r="C246" s="185">
        <v>7107</v>
      </c>
      <c r="D246" s="154"/>
      <c r="E246" s="181">
        <f>+IF(+'Intragov-Payment-2018'!N$7=C246,1,0)</f>
        <v>0</v>
      </c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</row>
    <row r="247" spans="1:33" s="156" customFormat="1" ht="18.75">
      <c r="A247" s="173"/>
      <c r="B247" s="186" t="s">
        <v>288</v>
      </c>
      <c r="C247" s="185">
        <v>7108</v>
      </c>
      <c r="D247" s="154"/>
      <c r="E247" s="181">
        <f>+IF(+'Intragov-Payment-2018'!N$7=C247,1,0)</f>
        <v>0</v>
      </c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</row>
    <row r="248" spans="1:33" s="156" customFormat="1" ht="19.5">
      <c r="A248" s="173"/>
      <c r="B248" s="192" t="s">
        <v>289</v>
      </c>
      <c r="C248" s="185">
        <v>7109</v>
      </c>
      <c r="D248" s="154"/>
      <c r="E248" s="181">
        <f>+IF(+'Intragov-Payment-2018'!N$7=C248,1,0)</f>
        <v>0</v>
      </c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  <c r="AA248" s="157"/>
      <c r="AB248" s="157"/>
      <c r="AC248" s="157"/>
      <c r="AD248" s="157"/>
      <c r="AE248" s="157"/>
      <c r="AF248" s="157"/>
      <c r="AG248" s="157"/>
    </row>
    <row r="249" spans="1:33" s="156" customFormat="1" ht="19.5" thickBot="1">
      <c r="A249" s="173"/>
      <c r="B249" s="187" t="s">
        <v>290</v>
      </c>
      <c r="C249" s="188">
        <v>7110</v>
      </c>
      <c r="D249" s="154"/>
      <c r="E249" s="189">
        <f>+IF(+'Intragov-Payment-2018'!N$7=C249,1,0)</f>
        <v>0</v>
      </c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</row>
    <row r="250" spans="1:33" s="156" customFormat="1" ht="9" customHeight="1" thickBot="1">
      <c r="A250" s="190"/>
      <c r="B250" s="170"/>
      <c r="C250" s="191"/>
      <c r="D250" s="154"/>
      <c r="E250" s="155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  <c r="AA250" s="157"/>
      <c r="AB250" s="157"/>
      <c r="AC250" s="157"/>
      <c r="AD250" s="157"/>
      <c r="AE250" s="157"/>
      <c r="AF250" s="157"/>
      <c r="AG250" s="157"/>
    </row>
    <row r="251" spans="1:33" s="156" customFormat="1" ht="18.75">
      <c r="A251" s="173"/>
      <c r="B251" s="174" t="s">
        <v>291</v>
      </c>
      <c r="C251" s="175" t="s">
        <v>292</v>
      </c>
      <c r="D251" s="154"/>
      <c r="E251" s="155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</row>
    <row r="252" spans="1:33" s="156" customFormat="1" ht="18.75">
      <c r="A252" s="173"/>
      <c r="B252" s="194" t="s">
        <v>293</v>
      </c>
      <c r="C252" s="195">
        <v>7201</v>
      </c>
      <c r="D252" s="154"/>
      <c r="E252" s="178">
        <f>+IF(+'Intragov-Payment-2018'!N$7=C252,1,0)</f>
        <v>0</v>
      </c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</row>
    <row r="253" spans="1:33" s="156" customFormat="1" ht="18.75">
      <c r="A253" s="173"/>
      <c r="B253" s="186" t="s">
        <v>294</v>
      </c>
      <c r="C253" s="185">
        <v>7202</v>
      </c>
      <c r="D253" s="154"/>
      <c r="E253" s="181">
        <f>+IF(+'Intragov-Payment-2018'!N$7=C253,1,0)</f>
        <v>0</v>
      </c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  <c r="AA253" s="157"/>
      <c r="AB253" s="157"/>
      <c r="AC253" s="157"/>
      <c r="AD253" s="157"/>
      <c r="AE253" s="157"/>
      <c r="AF253" s="157"/>
      <c r="AG253" s="157"/>
    </row>
    <row r="254" spans="1:33" s="156" customFormat="1" ht="18.75">
      <c r="A254" s="173"/>
      <c r="B254" s="186" t="s">
        <v>295</v>
      </c>
      <c r="C254" s="185">
        <v>7203</v>
      </c>
      <c r="D254" s="154"/>
      <c r="E254" s="181">
        <f>+IF(+'Intragov-Payment-2018'!N$7=C254,1,0)</f>
        <v>0</v>
      </c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  <c r="AA254" s="157"/>
      <c r="AB254" s="157"/>
      <c r="AC254" s="157"/>
      <c r="AD254" s="157"/>
      <c r="AE254" s="157"/>
      <c r="AF254" s="157"/>
      <c r="AG254" s="157"/>
    </row>
    <row r="255" spans="1:33" s="156" customFormat="1" ht="18.75">
      <c r="A255" s="173"/>
      <c r="B255" s="186" t="s">
        <v>296</v>
      </c>
      <c r="C255" s="185">
        <v>7204</v>
      </c>
      <c r="D255" s="154"/>
      <c r="E255" s="181">
        <f>+IF(+'Intragov-Payment-2018'!N$7=C255,1,0)</f>
        <v>0</v>
      </c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  <c r="AA255" s="157"/>
      <c r="AB255" s="157"/>
      <c r="AC255" s="157"/>
      <c r="AD255" s="157"/>
      <c r="AE255" s="157"/>
      <c r="AF255" s="157"/>
      <c r="AG255" s="157"/>
    </row>
    <row r="256" spans="1:33" s="156" customFormat="1" ht="18.75">
      <c r="A256" s="173"/>
      <c r="B256" s="186" t="s">
        <v>297</v>
      </c>
      <c r="C256" s="185">
        <v>7205</v>
      </c>
      <c r="D256" s="154"/>
      <c r="E256" s="181">
        <f>+IF(+'Intragov-Payment-2018'!N$7=C256,1,0)</f>
        <v>0</v>
      </c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  <c r="AA256" s="157"/>
      <c r="AB256" s="157"/>
      <c r="AC256" s="157"/>
      <c r="AD256" s="157"/>
      <c r="AE256" s="157"/>
      <c r="AF256" s="157"/>
      <c r="AG256" s="157"/>
    </row>
    <row r="257" spans="1:33" s="156" customFormat="1" ht="18.75">
      <c r="A257" s="173"/>
      <c r="B257" s="186" t="s">
        <v>298</v>
      </c>
      <c r="C257" s="185">
        <v>7206</v>
      </c>
      <c r="D257" s="154"/>
      <c r="E257" s="181">
        <f>+IF(+'Intragov-Payment-2018'!N$7=C257,1,0)</f>
        <v>0</v>
      </c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  <c r="AA257" s="157"/>
      <c r="AB257" s="157"/>
      <c r="AC257" s="157"/>
      <c r="AD257" s="157"/>
      <c r="AE257" s="157"/>
      <c r="AF257" s="157"/>
      <c r="AG257" s="157"/>
    </row>
    <row r="258" spans="1:33" s="156" customFormat="1" ht="18.75">
      <c r="A258" s="173"/>
      <c r="B258" s="186" t="s">
        <v>299</v>
      </c>
      <c r="C258" s="185">
        <v>7207</v>
      </c>
      <c r="D258" s="154"/>
      <c r="E258" s="181">
        <f>+IF(+'Intragov-Payment-2018'!N$7=C258,1,0)</f>
        <v>0</v>
      </c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  <c r="AA258" s="157"/>
      <c r="AB258" s="157"/>
      <c r="AC258" s="157"/>
      <c r="AD258" s="157"/>
      <c r="AE258" s="157"/>
      <c r="AF258" s="157"/>
      <c r="AG258" s="157"/>
    </row>
    <row r="259" spans="1:33" s="156" customFormat="1" ht="18.75">
      <c r="A259" s="173"/>
      <c r="B259" s="186" t="s">
        <v>300</v>
      </c>
      <c r="C259" s="185">
        <v>7208</v>
      </c>
      <c r="D259" s="154"/>
      <c r="E259" s="181">
        <f>+IF(+'Intragov-Payment-2018'!N$7=C259,1,0)</f>
        <v>0</v>
      </c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  <c r="AA259" s="157"/>
      <c r="AB259" s="157"/>
      <c r="AC259" s="157"/>
      <c r="AD259" s="157"/>
      <c r="AE259" s="157"/>
      <c r="AF259" s="157"/>
      <c r="AG259" s="157"/>
    </row>
    <row r="260" spans="1:33" s="156" customFormat="1" ht="18.75">
      <c r="A260" s="173"/>
      <c r="B260" s="186" t="s">
        <v>301</v>
      </c>
      <c r="C260" s="185">
        <v>7209</v>
      </c>
      <c r="D260" s="154"/>
      <c r="E260" s="181">
        <f>+IF(+'Intragov-Payment-2018'!N$7=C260,1,0)</f>
        <v>0</v>
      </c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  <c r="AA260" s="157"/>
      <c r="AB260" s="157"/>
      <c r="AC260" s="157"/>
      <c r="AD260" s="157"/>
      <c r="AE260" s="157"/>
      <c r="AF260" s="157"/>
      <c r="AG260" s="157"/>
    </row>
    <row r="261" spans="1:33" s="156" customFormat="1" ht="18.75">
      <c r="A261" s="173"/>
      <c r="B261" s="186" t="s">
        <v>302</v>
      </c>
      <c r="C261" s="185">
        <v>7210</v>
      </c>
      <c r="D261" s="154"/>
      <c r="E261" s="181">
        <f>+IF(+'Intragov-Payment-2018'!N$7=C261,1,0)</f>
        <v>0</v>
      </c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  <c r="AA261" s="157"/>
      <c r="AB261" s="157"/>
      <c r="AC261" s="157"/>
      <c r="AD261" s="157"/>
      <c r="AE261" s="157"/>
      <c r="AF261" s="157"/>
      <c r="AG261" s="157"/>
    </row>
    <row r="262" spans="1:33" s="156" customFormat="1" ht="18.75">
      <c r="A262" s="173"/>
      <c r="B262" s="186" t="s">
        <v>303</v>
      </c>
      <c r="C262" s="185">
        <v>7211</v>
      </c>
      <c r="D262" s="154"/>
      <c r="E262" s="181">
        <f>+IF(+'Intragov-Payment-2018'!N$7=C262,1,0)</f>
        <v>0</v>
      </c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57"/>
      <c r="AG262" s="157"/>
    </row>
    <row r="263" spans="1:33" s="156" customFormat="1" ht="18.75">
      <c r="A263" s="173"/>
      <c r="B263" s="186" t="s">
        <v>304</v>
      </c>
      <c r="C263" s="185">
        <v>7212</v>
      </c>
      <c r="D263" s="154"/>
      <c r="E263" s="181">
        <f>+IF(+'Intragov-Payment-2018'!N$7=C263,1,0)</f>
        <v>0</v>
      </c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57"/>
      <c r="AG263" s="157"/>
    </row>
    <row r="264" spans="1:33" s="156" customFormat="1" ht="18.75">
      <c r="A264" s="173"/>
      <c r="B264" s="186" t="s">
        <v>305</v>
      </c>
      <c r="C264" s="185">
        <v>7213</v>
      </c>
      <c r="D264" s="154"/>
      <c r="E264" s="181">
        <f>+IF(+'Intragov-Payment-2018'!N$7=C264,1,0)</f>
        <v>0</v>
      </c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57"/>
      <c r="AG264" s="157"/>
    </row>
    <row r="265" spans="1:33" s="156" customFormat="1" ht="18.75">
      <c r="A265" s="173"/>
      <c r="B265" s="186" t="s">
        <v>306</v>
      </c>
      <c r="C265" s="185">
        <v>7214</v>
      </c>
      <c r="D265" s="154"/>
      <c r="E265" s="181">
        <f>+IF(+'Intragov-Payment-2018'!N$7=C265,1,0)</f>
        <v>0</v>
      </c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57"/>
      <c r="AG265" s="157"/>
    </row>
    <row r="266" spans="1:33" s="156" customFormat="1" ht="18.75">
      <c r="A266" s="173"/>
      <c r="B266" s="186" t="s">
        <v>307</v>
      </c>
      <c r="C266" s="185">
        <v>7215</v>
      </c>
      <c r="D266" s="154"/>
      <c r="E266" s="181">
        <f>+IF(+'Intragov-Payment-2018'!N$7=C266,1,0)</f>
        <v>0</v>
      </c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</row>
    <row r="267" spans="1:33" s="156" customFormat="1" ht="18.75">
      <c r="A267" s="173"/>
      <c r="B267" s="186" t="s">
        <v>308</v>
      </c>
      <c r="C267" s="185">
        <v>7216</v>
      </c>
      <c r="D267" s="154"/>
      <c r="E267" s="181">
        <f>+IF(+'Intragov-Payment-2018'!N$7=C267,1,0)</f>
        <v>0</v>
      </c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57"/>
      <c r="AG267" s="157"/>
    </row>
    <row r="268" spans="1:33" s="156" customFormat="1" ht="18.75">
      <c r="A268" s="173"/>
      <c r="B268" s="186" t="s">
        <v>309</v>
      </c>
      <c r="C268" s="185">
        <v>7217</v>
      </c>
      <c r="D268" s="154"/>
      <c r="E268" s="181">
        <f>+IF(+'Intragov-Payment-2018'!N$7=C268,1,0)</f>
        <v>0</v>
      </c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57"/>
      <c r="AG268" s="157"/>
    </row>
    <row r="269" spans="1:33" s="156" customFormat="1" ht="18.75">
      <c r="A269" s="173"/>
      <c r="B269" s="186" t="s">
        <v>310</v>
      </c>
      <c r="C269" s="185">
        <v>7218</v>
      </c>
      <c r="D269" s="154"/>
      <c r="E269" s="181">
        <f>+IF(+'Intragov-Payment-2018'!N$7=C269,1,0)</f>
        <v>0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</row>
    <row r="270" spans="1:33" s="156" customFormat="1" ht="18.75">
      <c r="A270" s="173"/>
      <c r="B270" s="186" t="s">
        <v>311</v>
      </c>
      <c r="C270" s="185">
        <v>7219</v>
      </c>
      <c r="D270" s="154"/>
      <c r="E270" s="181">
        <f>+IF(+'Intragov-Payment-2018'!N$7=C270,1,0)</f>
        <v>0</v>
      </c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57"/>
      <c r="AG270" s="157"/>
    </row>
    <row r="271" spans="1:33" s="156" customFormat="1" ht="18.75">
      <c r="A271" s="173"/>
      <c r="B271" s="186" t="s">
        <v>312</v>
      </c>
      <c r="C271" s="185">
        <v>7220</v>
      </c>
      <c r="D271" s="154"/>
      <c r="E271" s="181">
        <f>+IF(+'Intragov-Payment-2018'!N$7=C271,1,0)</f>
        <v>0</v>
      </c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57"/>
      <c r="AG271" s="157"/>
    </row>
    <row r="272" spans="1:33" s="156" customFormat="1" ht="18.75">
      <c r="A272" s="173"/>
      <c r="B272" s="186" t="s">
        <v>313</v>
      </c>
      <c r="C272" s="185">
        <v>7221</v>
      </c>
      <c r="D272" s="154"/>
      <c r="E272" s="181">
        <f>+IF(+'Intragov-Payment-2018'!N$7=C272,1,0)</f>
        <v>0</v>
      </c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</row>
    <row r="273" spans="1:33" s="156" customFormat="1" ht="18.75">
      <c r="A273" s="173"/>
      <c r="B273" s="186" t="s">
        <v>314</v>
      </c>
      <c r="C273" s="185">
        <v>7222</v>
      </c>
      <c r="D273" s="154"/>
      <c r="E273" s="181">
        <f>+IF(+'Intragov-Payment-2018'!N$7=C273,1,0)</f>
        <v>0</v>
      </c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</row>
    <row r="274" spans="1:33" s="156" customFormat="1" ht="18.75">
      <c r="A274" s="173"/>
      <c r="B274" s="186" t="s">
        <v>315</v>
      </c>
      <c r="C274" s="185">
        <v>7223</v>
      </c>
      <c r="D274" s="154"/>
      <c r="E274" s="181">
        <f>+IF(+'Intragov-Payment-2018'!N$7=C274,1,0)</f>
        <v>0</v>
      </c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</row>
    <row r="275" spans="1:33" s="156" customFormat="1" ht="18.75">
      <c r="A275" s="173"/>
      <c r="B275" s="186" t="s">
        <v>316</v>
      </c>
      <c r="C275" s="185">
        <v>7224</v>
      </c>
      <c r="D275" s="154"/>
      <c r="E275" s="181">
        <f>+IF(+'Intragov-Payment-2018'!N$7=C275,1,0)</f>
        <v>0</v>
      </c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57"/>
      <c r="AG275" s="157"/>
    </row>
    <row r="276" spans="1:33" s="156" customFormat="1" ht="20.25" thickBot="1">
      <c r="A276" s="173"/>
      <c r="B276" s="206" t="s">
        <v>317</v>
      </c>
      <c r="C276" s="188">
        <v>7225</v>
      </c>
      <c r="D276" s="154"/>
      <c r="E276" s="207">
        <f>+IF(+'Intragov-Payment-2018'!N$7=C276,1,0)</f>
        <v>0</v>
      </c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</row>
    <row r="277" spans="1:33" s="156" customFormat="1" ht="9" customHeight="1" thickBot="1">
      <c r="A277" s="190"/>
      <c r="B277" s="170"/>
      <c r="C277" s="191"/>
      <c r="D277" s="154"/>
      <c r="E277" s="155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  <c r="AA277" s="157"/>
      <c r="AB277" s="157"/>
      <c r="AC277" s="157"/>
      <c r="AD277" s="157"/>
      <c r="AE277" s="157"/>
      <c r="AF277" s="157"/>
      <c r="AG277" s="157"/>
    </row>
    <row r="278" spans="1:33" s="156" customFormat="1" ht="18.75">
      <c r="A278" s="173"/>
      <c r="B278" s="174" t="s">
        <v>318</v>
      </c>
      <c r="C278" s="175" t="s">
        <v>319</v>
      </c>
      <c r="D278" s="154"/>
      <c r="E278" s="155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</row>
    <row r="279" spans="1:33" s="156" customFormat="1" ht="18.75">
      <c r="A279" s="173"/>
      <c r="B279" s="194" t="s">
        <v>320</v>
      </c>
      <c r="C279" s="195">
        <v>7301</v>
      </c>
      <c r="D279" s="154"/>
      <c r="E279" s="178">
        <f>+IF(+'Intragov-Payment-2018'!N$7=C279,1,0)</f>
        <v>0</v>
      </c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</row>
    <row r="280" spans="1:33" s="156" customFormat="1" ht="18.75">
      <c r="A280" s="173"/>
      <c r="B280" s="186" t="s">
        <v>321</v>
      </c>
      <c r="C280" s="185">
        <v>7302</v>
      </c>
      <c r="D280" s="154"/>
      <c r="E280" s="181">
        <f>+IF(+'Intragov-Payment-2018'!N$7=C280,1,0)</f>
        <v>0</v>
      </c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</row>
    <row r="281" spans="1:33" s="156" customFormat="1" ht="18.75">
      <c r="A281" s="173"/>
      <c r="B281" s="186" t="s">
        <v>322</v>
      </c>
      <c r="C281" s="185">
        <v>7303</v>
      </c>
      <c r="D281" s="154"/>
      <c r="E281" s="181">
        <f>+IF(+'Intragov-Payment-2018'!N$7=C281,1,0)</f>
        <v>0</v>
      </c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</row>
    <row r="282" spans="1:33" s="156" customFormat="1" ht="18.75">
      <c r="A282" s="173"/>
      <c r="B282" s="186" t="s">
        <v>323</v>
      </c>
      <c r="C282" s="185">
        <v>7304</v>
      </c>
      <c r="D282" s="154"/>
      <c r="E282" s="181">
        <f>+IF(+'Intragov-Payment-2018'!N$7=C282,1,0)</f>
        <v>0</v>
      </c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  <c r="AA282" s="157"/>
      <c r="AB282" s="157"/>
      <c r="AC282" s="157"/>
      <c r="AD282" s="157"/>
      <c r="AE282" s="157"/>
      <c r="AF282" s="157"/>
      <c r="AG282" s="157"/>
    </row>
    <row r="283" spans="1:33" s="156" customFormat="1" ht="18.75">
      <c r="A283" s="173"/>
      <c r="B283" s="186" t="s">
        <v>324</v>
      </c>
      <c r="C283" s="185">
        <v>7305</v>
      </c>
      <c r="D283" s="154"/>
      <c r="E283" s="181">
        <f>+IF(+'Intragov-Payment-2018'!N$7=C283,1,0)</f>
        <v>0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</row>
    <row r="284" spans="1:33" s="156" customFormat="1" ht="18.75">
      <c r="A284" s="173"/>
      <c r="B284" s="186" t="s">
        <v>325</v>
      </c>
      <c r="C284" s="185">
        <v>7306</v>
      </c>
      <c r="D284" s="154"/>
      <c r="E284" s="181">
        <f>+IF(+'Intragov-Payment-2018'!N$7=C284,1,0)</f>
        <v>0</v>
      </c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  <c r="AA284" s="157"/>
      <c r="AB284" s="157"/>
      <c r="AC284" s="157"/>
      <c r="AD284" s="157"/>
      <c r="AE284" s="157"/>
      <c r="AF284" s="157"/>
      <c r="AG284" s="157"/>
    </row>
    <row r="285" spans="1:33" s="156" customFormat="1" ht="18.75">
      <c r="A285" s="173"/>
      <c r="B285" s="186" t="s">
        <v>326</v>
      </c>
      <c r="C285" s="185">
        <v>7307</v>
      </c>
      <c r="D285" s="154"/>
      <c r="E285" s="181">
        <f>+IF(+'Intragov-Payment-2018'!N$7=C285,1,0)</f>
        <v>0</v>
      </c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</row>
    <row r="286" spans="1:33" s="156" customFormat="1" ht="18.75">
      <c r="A286" s="173"/>
      <c r="B286" s="186" t="s">
        <v>327</v>
      </c>
      <c r="C286" s="185">
        <v>7308</v>
      </c>
      <c r="D286" s="154"/>
      <c r="E286" s="181">
        <f>+IF(+'Intragov-Payment-2018'!N$7=C286,1,0)</f>
        <v>0</v>
      </c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</row>
    <row r="287" spans="1:33" s="156" customFormat="1" ht="18.75">
      <c r="A287" s="173"/>
      <c r="B287" s="186" t="s">
        <v>328</v>
      </c>
      <c r="C287" s="185">
        <v>7309</v>
      </c>
      <c r="D287" s="154"/>
      <c r="E287" s="181">
        <f>+IF(+'Intragov-Payment-2018'!N$7=C287,1,0)</f>
        <v>0</v>
      </c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</row>
    <row r="288" spans="1:33" s="156" customFormat="1" ht="18.75">
      <c r="A288" s="173"/>
      <c r="B288" s="186" t="s">
        <v>329</v>
      </c>
      <c r="C288" s="185">
        <v>7310</v>
      </c>
      <c r="D288" s="154"/>
      <c r="E288" s="181">
        <f>+IF(+'Intragov-Payment-2018'!N$7=C288,1,0)</f>
        <v>0</v>
      </c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</row>
    <row r="289" spans="1:33" s="156" customFormat="1" ht="18.75">
      <c r="A289" s="173"/>
      <c r="B289" s="186" t="s">
        <v>330</v>
      </c>
      <c r="C289" s="185">
        <v>7311</v>
      </c>
      <c r="D289" s="154"/>
      <c r="E289" s="181">
        <f>+IF(+'Intragov-Payment-2018'!N$7=C289,1,0)</f>
        <v>0</v>
      </c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</row>
    <row r="290" spans="1:33" s="156" customFormat="1" ht="18.75">
      <c r="A290" s="173"/>
      <c r="B290" s="186" t="s">
        <v>331</v>
      </c>
      <c r="C290" s="185">
        <v>7312</v>
      </c>
      <c r="D290" s="154"/>
      <c r="E290" s="181">
        <f>+IF(+'Intragov-Payment-2018'!N$7=C290,1,0)</f>
        <v>0</v>
      </c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</row>
    <row r="291" spans="1:33" s="156" customFormat="1" ht="18.75">
      <c r="A291" s="173"/>
      <c r="B291" s="186" t="s">
        <v>332</v>
      </c>
      <c r="C291" s="185">
        <v>7313</v>
      </c>
      <c r="D291" s="154"/>
      <c r="E291" s="181">
        <f>+IF(+'Intragov-Payment-2018'!N$7=C291,1,0)</f>
        <v>0</v>
      </c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</row>
    <row r="292" spans="1:33" s="156" customFormat="1" ht="18.75">
      <c r="A292" s="173"/>
      <c r="B292" s="186" t="s">
        <v>333</v>
      </c>
      <c r="C292" s="185">
        <v>7314</v>
      </c>
      <c r="D292" s="154"/>
      <c r="E292" s="181">
        <f>+IF(+'Intragov-Payment-2018'!N$7=C292,1,0)</f>
        <v>0</v>
      </c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</row>
    <row r="293" spans="1:33" s="156" customFormat="1" ht="18.75">
      <c r="A293" s="173"/>
      <c r="B293" s="186" t="s">
        <v>334</v>
      </c>
      <c r="C293" s="185">
        <v>7315</v>
      </c>
      <c r="D293" s="154"/>
      <c r="E293" s="181">
        <f>+IF(+'Intragov-Payment-2018'!N$7=C293,1,0)</f>
        <v>0</v>
      </c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</row>
    <row r="294" spans="1:33" s="156" customFormat="1" ht="18.75">
      <c r="A294" s="173"/>
      <c r="B294" s="186" t="s">
        <v>335</v>
      </c>
      <c r="C294" s="185">
        <v>7316</v>
      </c>
      <c r="D294" s="154"/>
      <c r="E294" s="181">
        <f>+IF(+'Intragov-Payment-2018'!N$7=C294,1,0)</f>
        <v>0</v>
      </c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</row>
    <row r="295" spans="1:33" s="156" customFormat="1" ht="18.75">
      <c r="A295" s="173"/>
      <c r="B295" s="186" t="s">
        <v>336</v>
      </c>
      <c r="C295" s="185">
        <v>7317</v>
      </c>
      <c r="D295" s="154"/>
      <c r="E295" s="181">
        <f>+IF(+'Intragov-Payment-2018'!N$7=C295,1,0)</f>
        <v>0</v>
      </c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</row>
    <row r="296" spans="1:33" s="156" customFormat="1" ht="18.75">
      <c r="A296" s="173"/>
      <c r="B296" s="186" t="s">
        <v>337</v>
      </c>
      <c r="C296" s="185">
        <v>7318</v>
      </c>
      <c r="D296" s="154"/>
      <c r="E296" s="181">
        <f>+IF(+'Intragov-Payment-2018'!N$7=C296,1,0)</f>
        <v>0</v>
      </c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  <c r="AA296" s="157"/>
      <c r="AB296" s="157"/>
      <c r="AC296" s="157"/>
      <c r="AD296" s="157"/>
      <c r="AE296" s="157"/>
      <c r="AF296" s="157"/>
      <c r="AG296" s="157"/>
    </row>
    <row r="297" spans="1:33" s="156" customFormat="1" ht="18.75">
      <c r="A297" s="173"/>
      <c r="B297" s="186" t="s">
        <v>338</v>
      </c>
      <c r="C297" s="185">
        <v>7319</v>
      </c>
      <c r="D297" s="154"/>
      <c r="E297" s="181">
        <f>+IF(+'Intragov-Payment-2018'!N$7=C297,1,0)</f>
        <v>0</v>
      </c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</row>
    <row r="298" spans="1:33" s="156" customFormat="1" ht="18.75">
      <c r="A298" s="173"/>
      <c r="B298" s="186" t="s">
        <v>339</v>
      </c>
      <c r="C298" s="185">
        <v>7320</v>
      </c>
      <c r="D298" s="154"/>
      <c r="E298" s="181">
        <f>+IF(+'Intragov-Payment-2018'!N$7=C298,1,0)</f>
        <v>0</v>
      </c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</row>
    <row r="299" spans="1:33" s="156" customFormat="1" ht="18.75">
      <c r="A299" s="173"/>
      <c r="B299" s="186" t="s">
        <v>340</v>
      </c>
      <c r="C299" s="185">
        <v>7321</v>
      </c>
      <c r="D299" s="154"/>
      <c r="E299" s="181">
        <f>+IF(+'Intragov-Payment-2018'!N$7=C299,1,0)</f>
        <v>0</v>
      </c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</row>
    <row r="300" spans="1:33" s="156" customFormat="1" ht="19.5" thickBot="1">
      <c r="A300" s="173"/>
      <c r="B300" s="187" t="s">
        <v>341</v>
      </c>
      <c r="C300" s="188">
        <v>7322</v>
      </c>
      <c r="D300" s="154"/>
      <c r="E300" s="189">
        <f>+IF(+'Intragov-Payment-2018'!N$7=C300,1,0)</f>
        <v>0</v>
      </c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  <c r="AA300" s="157"/>
      <c r="AB300" s="157"/>
      <c r="AC300" s="157"/>
      <c r="AD300" s="157"/>
      <c r="AE300" s="157"/>
      <c r="AF300" s="157"/>
      <c r="AG300" s="157"/>
    </row>
    <row r="301" spans="1:33" s="156" customFormat="1" ht="9" customHeight="1" thickBot="1">
      <c r="A301" s="190"/>
      <c r="B301" s="170"/>
      <c r="C301" s="191"/>
      <c r="D301" s="154"/>
      <c r="E301" s="155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</row>
    <row r="302" spans="1:33" s="156" customFormat="1" ht="18.75">
      <c r="A302" s="173"/>
      <c r="B302" s="174" t="s">
        <v>342</v>
      </c>
      <c r="C302" s="175" t="s">
        <v>343</v>
      </c>
      <c r="D302" s="154"/>
      <c r="E302" s="155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</row>
    <row r="303" spans="1:33" s="156" customFormat="1" ht="18.75">
      <c r="A303" s="173"/>
      <c r="B303" s="194" t="s">
        <v>344</v>
      </c>
      <c r="C303" s="195">
        <v>7401</v>
      </c>
      <c r="D303" s="154"/>
      <c r="E303" s="178">
        <f>+IF(+'Intragov-Payment-2018'!N$7=C303,1,0)</f>
        <v>0</v>
      </c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</row>
    <row r="304" spans="1:33" s="156" customFormat="1" ht="18.75">
      <c r="A304" s="173"/>
      <c r="B304" s="186" t="s">
        <v>345</v>
      </c>
      <c r="C304" s="185">
        <v>7402</v>
      </c>
      <c r="D304" s="154"/>
      <c r="E304" s="181">
        <f>+IF(+'Intragov-Payment-2018'!N$7=C304,1,0)</f>
        <v>0</v>
      </c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  <c r="AA304" s="157"/>
      <c r="AB304" s="157"/>
      <c r="AC304" s="157"/>
      <c r="AD304" s="157"/>
      <c r="AE304" s="157"/>
      <c r="AF304" s="157"/>
      <c r="AG304" s="157"/>
    </row>
    <row r="305" spans="1:33" s="156" customFormat="1" ht="18.75">
      <c r="A305" s="173"/>
      <c r="B305" s="186" t="s">
        <v>346</v>
      </c>
      <c r="C305" s="185">
        <v>7403</v>
      </c>
      <c r="D305" s="154"/>
      <c r="E305" s="181">
        <f>+IF(+'Intragov-Payment-2018'!N$7=C305,1,0)</f>
        <v>0</v>
      </c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</row>
    <row r="306" spans="1:33" s="156" customFormat="1" ht="18.75">
      <c r="A306" s="173"/>
      <c r="B306" s="186" t="s">
        <v>347</v>
      </c>
      <c r="C306" s="185">
        <v>7404</v>
      </c>
      <c r="D306" s="154"/>
      <c r="E306" s="181">
        <f>+IF(+'Intragov-Payment-2018'!N$7=C306,1,0)</f>
        <v>0</v>
      </c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</row>
    <row r="307" spans="1:33" s="156" customFormat="1" ht="18.75">
      <c r="A307" s="173"/>
      <c r="B307" s="186" t="s">
        <v>348</v>
      </c>
      <c r="C307" s="185">
        <v>7405</v>
      </c>
      <c r="D307" s="154"/>
      <c r="E307" s="181">
        <f>+IF(+'Intragov-Payment-2018'!N$7=C307,1,0)</f>
        <v>0</v>
      </c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  <c r="AA307" s="157"/>
      <c r="AB307" s="157"/>
      <c r="AC307" s="157"/>
      <c r="AD307" s="157"/>
      <c r="AE307" s="157"/>
      <c r="AF307" s="157"/>
      <c r="AG307" s="157"/>
    </row>
    <row r="308" spans="1:33" s="156" customFormat="1" ht="18.75">
      <c r="A308" s="173"/>
      <c r="B308" s="186" t="s">
        <v>349</v>
      </c>
      <c r="C308" s="185">
        <v>7406</v>
      </c>
      <c r="D308" s="154"/>
      <c r="E308" s="181">
        <f>+IF(+'Intragov-Payment-2018'!N$7=C308,1,0)</f>
        <v>0</v>
      </c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</row>
    <row r="309" spans="1:33" s="156" customFormat="1" ht="18.75">
      <c r="A309" s="173"/>
      <c r="B309" s="186" t="s">
        <v>350</v>
      </c>
      <c r="C309" s="185">
        <v>7407</v>
      </c>
      <c r="D309" s="154"/>
      <c r="E309" s="181">
        <f>+IF(+'Intragov-Payment-2018'!N$7=C309,1,0)</f>
        <v>0</v>
      </c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</row>
    <row r="310" spans="1:33" s="156" customFormat="1" ht="18.75">
      <c r="A310" s="173"/>
      <c r="B310" s="186" t="s">
        <v>351</v>
      </c>
      <c r="C310" s="185">
        <v>7408</v>
      </c>
      <c r="D310" s="154"/>
      <c r="E310" s="181">
        <f>+IF(+'Intragov-Payment-2018'!N$7=C310,1,0)</f>
        <v>0</v>
      </c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</row>
    <row r="311" spans="1:33" s="156" customFormat="1" ht="18.75">
      <c r="A311" s="173"/>
      <c r="B311" s="186" t="s">
        <v>352</v>
      </c>
      <c r="C311" s="185">
        <v>7409</v>
      </c>
      <c r="D311" s="154"/>
      <c r="E311" s="181">
        <f>+IF(+'Intragov-Payment-2018'!N$7=C311,1,0)</f>
        <v>0</v>
      </c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  <c r="AA311" s="157"/>
      <c r="AB311" s="157"/>
      <c r="AC311" s="157"/>
      <c r="AD311" s="157"/>
      <c r="AE311" s="157"/>
      <c r="AF311" s="157"/>
      <c r="AG311" s="157"/>
    </row>
    <row r="312" spans="1:33" s="156" customFormat="1" ht="19.5">
      <c r="A312" s="173"/>
      <c r="B312" s="192" t="s">
        <v>353</v>
      </c>
      <c r="C312" s="185">
        <v>7410</v>
      </c>
      <c r="D312" s="154"/>
      <c r="E312" s="181">
        <f>+IF(+'Intragov-Payment-2018'!N$7=C312,1,0)</f>
        <v>0</v>
      </c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</row>
    <row r="313" spans="1:33" s="156" customFormat="1" ht="19.5" thickBot="1">
      <c r="A313" s="173"/>
      <c r="B313" s="187" t="s">
        <v>354</v>
      </c>
      <c r="C313" s="188">
        <v>7411</v>
      </c>
      <c r="D313" s="154"/>
      <c r="E313" s="189">
        <f>+IF(+'Intragov-Payment-2018'!N$7=C313,1,0)</f>
        <v>0</v>
      </c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</row>
    <row r="314" spans="1:33" s="156" customFormat="1" ht="9" customHeight="1" thickBot="1">
      <c r="A314" s="190"/>
      <c r="B314" s="170"/>
      <c r="C314" s="191"/>
      <c r="D314" s="154"/>
      <c r="E314" s="155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</row>
    <row r="315" spans="1:33" s="156" customFormat="1" ht="18.75">
      <c r="A315" s="173"/>
      <c r="B315" s="174" t="s">
        <v>355</v>
      </c>
      <c r="C315" s="175" t="s">
        <v>356</v>
      </c>
      <c r="D315" s="154"/>
      <c r="E315" s="155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</row>
    <row r="316" spans="1:33" s="156" customFormat="1" ht="18.75">
      <c r="A316" s="173"/>
      <c r="B316" s="194" t="s">
        <v>357</v>
      </c>
      <c r="C316" s="195">
        <v>7501</v>
      </c>
      <c r="D316" s="154"/>
      <c r="E316" s="178">
        <f>+IF(+'Intragov-Payment-2018'!N$7=C316,1,0)</f>
        <v>0</v>
      </c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  <c r="AA316" s="157"/>
      <c r="AB316" s="157"/>
      <c r="AC316" s="157"/>
      <c r="AD316" s="157"/>
      <c r="AE316" s="157"/>
      <c r="AF316" s="157"/>
      <c r="AG316" s="157"/>
    </row>
    <row r="317" spans="1:33" s="156" customFormat="1" ht="18.75">
      <c r="A317" s="173"/>
      <c r="B317" s="186" t="s">
        <v>358</v>
      </c>
      <c r="C317" s="185">
        <v>7502</v>
      </c>
      <c r="D317" s="154"/>
      <c r="E317" s="181">
        <f>+IF(+'Intragov-Payment-2018'!N$7=C317,1,0)</f>
        <v>0</v>
      </c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  <c r="AA317" s="157"/>
      <c r="AB317" s="157"/>
      <c r="AC317" s="157"/>
      <c r="AD317" s="157"/>
      <c r="AE317" s="157"/>
      <c r="AF317" s="157"/>
      <c r="AG317" s="157"/>
    </row>
    <row r="318" spans="1:33" s="156" customFormat="1" ht="18.75">
      <c r="A318" s="173"/>
      <c r="B318" s="186" t="s">
        <v>359</v>
      </c>
      <c r="C318" s="185">
        <v>7503</v>
      </c>
      <c r="D318" s="154"/>
      <c r="E318" s="181">
        <f>+IF(+'Intragov-Payment-2018'!N$7=C318,1,0)</f>
        <v>0</v>
      </c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  <c r="AA318" s="157"/>
      <c r="AB318" s="157"/>
      <c r="AC318" s="157"/>
      <c r="AD318" s="157"/>
      <c r="AE318" s="157"/>
      <c r="AF318" s="157"/>
      <c r="AG318" s="157"/>
    </row>
    <row r="319" spans="1:33" s="156" customFormat="1" ht="18.75">
      <c r="A319" s="173"/>
      <c r="B319" s="186" t="s">
        <v>360</v>
      </c>
      <c r="C319" s="185">
        <v>7504</v>
      </c>
      <c r="D319" s="154"/>
      <c r="E319" s="181">
        <f>+IF(+'Intragov-Payment-2018'!N$7=C319,1,0)</f>
        <v>0</v>
      </c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  <c r="AA319" s="157"/>
      <c r="AB319" s="157"/>
      <c r="AC319" s="157"/>
      <c r="AD319" s="157"/>
      <c r="AE319" s="157"/>
      <c r="AF319" s="157"/>
      <c r="AG319" s="157"/>
    </row>
    <row r="320" spans="1:33" s="156" customFormat="1" ht="20.25" thickBot="1">
      <c r="A320" s="173"/>
      <c r="B320" s="206" t="s">
        <v>361</v>
      </c>
      <c r="C320" s="188">
        <v>7505</v>
      </c>
      <c r="D320" s="154"/>
      <c r="E320" s="189">
        <f>+IF(+'Intragov-Payment-2018'!N$7=C320,1,0)</f>
        <v>0</v>
      </c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  <c r="AA320" s="157"/>
      <c r="AB320" s="157"/>
      <c r="AC320" s="157"/>
      <c r="AD320" s="157"/>
      <c r="AE320" s="157"/>
      <c r="AF320" s="157"/>
      <c r="AG320" s="157"/>
    </row>
    <row r="321" spans="1:33" s="156" customFormat="1" ht="9" customHeight="1" thickBot="1">
      <c r="A321" s="190"/>
      <c r="B321" s="208"/>
      <c r="C321" s="191"/>
      <c r="D321" s="154"/>
      <c r="E321" s="155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</row>
    <row r="322" spans="1:33" s="156" customFormat="1" ht="18.75">
      <c r="A322" s="173"/>
      <c r="B322" s="174" t="s">
        <v>362</v>
      </c>
      <c r="C322" s="175" t="s">
        <v>363</v>
      </c>
      <c r="D322" s="154"/>
      <c r="E322" s="155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</row>
    <row r="323" spans="1:33" s="156" customFormat="1" ht="18.75">
      <c r="A323" s="173"/>
      <c r="B323" s="194" t="s">
        <v>364</v>
      </c>
      <c r="C323" s="195">
        <v>7601</v>
      </c>
      <c r="D323" s="154"/>
      <c r="E323" s="178">
        <f>+IF(+'Intragov-Payment-2018'!N$7=C323,1,0)</f>
        <v>0</v>
      </c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  <c r="AA323" s="157"/>
      <c r="AB323" s="157"/>
      <c r="AC323" s="157"/>
      <c r="AD323" s="157"/>
      <c r="AE323" s="157"/>
      <c r="AF323" s="157"/>
      <c r="AG323" s="157"/>
    </row>
    <row r="324" spans="1:33" s="156" customFormat="1" ht="18.75">
      <c r="A324" s="173"/>
      <c r="B324" s="186" t="s">
        <v>365</v>
      </c>
      <c r="C324" s="185">
        <v>7602</v>
      </c>
      <c r="D324" s="154"/>
      <c r="E324" s="181">
        <f>+IF(+'Intragov-Payment-2018'!N$7=C324,1,0)</f>
        <v>0</v>
      </c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  <c r="AA324" s="157"/>
      <c r="AB324" s="157"/>
      <c r="AC324" s="157"/>
      <c r="AD324" s="157"/>
      <c r="AE324" s="157"/>
      <c r="AF324" s="157"/>
      <c r="AG324" s="157"/>
    </row>
    <row r="325" spans="1:33" s="156" customFormat="1" ht="18.75">
      <c r="A325" s="173"/>
      <c r="B325" s="186" t="s">
        <v>366</v>
      </c>
      <c r="C325" s="185">
        <v>7603</v>
      </c>
      <c r="D325" s="154"/>
      <c r="E325" s="181">
        <f>+IF(+'Intragov-Payment-2018'!N$7=C325,1,0)</f>
        <v>0</v>
      </c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</row>
    <row r="326" spans="1:33" s="156" customFormat="1" ht="18.75">
      <c r="A326" s="173"/>
      <c r="B326" s="186" t="s">
        <v>367</v>
      </c>
      <c r="C326" s="185">
        <v>7604</v>
      </c>
      <c r="D326" s="154"/>
      <c r="E326" s="181">
        <f>+IF(+'Intragov-Payment-2018'!N$7=C326,1,0)</f>
        <v>0</v>
      </c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</row>
    <row r="327" spans="1:33" s="156" customFormat="1" ht="18.75">
      <c r="A327" s="173"/>
      <c r="B327" s="186" t="s">
        <v>368</v>
      </c>
      <c r="C327" s="185">
        <v>7605</v>
      </c>
      <c r="D327" s="154"/>
      <c r="E327" s="181">
        <f>+IF(+'Intragov-Payment-2018'!N$7=C327,1,0)</f>
        <v>0</v>
      </c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</row>
    <row r="328" spans="1:33" s="156" customFormat="1" ht="18.75">
      <c r="A328" s="173"/>
      <c r="B328" s="186" t="s">
        <v>369</v>
      </c>
      <c r="C328" s="185">
        <v>7606</v>
      </c>
      <c r="D328" s="154"/>
      <c r="E328" s="181">
        <f>+IF(+'Intragov-Payment-2018'!N$7=C328,1,0)</f>
        <v>0</v>
      </c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</row>
    <row r="329" spans="1:33" s="156" customFormat="1" ht="18.75">
      <c r="A329" s="173"/>
      <c r="B329" s="186" t="s">
        <v>370</v>
      </c>
      <c r="C329" s="185">
        <v>7607</v>
      </c>
      <c r="D329" s="154"/>
      <c r="E329" s="181">
        <f>+IF(+'Intragov-Payment-2018'!N$7=C329,1,0)</f>
        <v>0</v>
      </c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</row>
    <row r="330" spans="1:33" s="156" customFormat="1" ht="18.75">
      <c r="A330" s="173"/>
      <c r="B330" s="186" t="s">
        <v>371</v>
      </c>
      <c r="C330" s="185">
        <v>7608</v>
      </c>
      <c r="D330" s="154"/>
      <c r="E330" s="181">
        <f>+IF(+'Intragov-Payment-2018'!N$7=C330,1,0)</f>
        <v>0</v>
      </c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</row>
    <row r="331" spans="1:33" s="156" customFormat="1" ht="18.75">
      <c r="A331" s="173"/>
      <c r="B331" s="186" t="s">
        <v>372</v>
      </c>
      <c r="C331" s="185">
        <v>7609</v>
      </c>
      <c r="D331" s="154"/>
      <c r="E331" s="181">
        <f>+IF(+'Intragov-Payment-2018'!N$7=C331,1,0)</f>
        <v>0</v>
      </c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</row>
    <row r="332" spans="1:33" s="156" customFormat="1" ht="18.75">
      <c r="A332" s="173"/>
      <c r="B332" s="186" t="s">
        <v>373</v>
      </c>
      <c r="C332" s="185">
        <v>7610</v>
      </c>
      <c r="D332" s="154"/>
      <c r="E332" s="181">
        <f>+IF(+'Intragov-Payment-2018'!N$7=C332,1,0)</f>
        <v>0</v>
      </c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  <c r="AA332" s="157"/>
      <c r="AB332" s="157"/>
      <c r="AC332" s="157"/>
      <c r="AD332" s="157"/>
      <c r="AE332" s="157"/>
      <c r="AF332" s="157"/>
      <c r="AG332" s="157"/>
    </row>
    <row r="333" spans="1:33" s="156" customFormat="1" ht="20.25" thickBot="1">
      <c r="A333" s="173"/>
      <c r="B333" s="206" t="s">
        <v>374</v>
      </c>
      <c r="C333" s="188">
        <v>7611</v>
      </c>
      <c r="D333" s="154"/>
      <c r="E333" s="189">
        <f>+IF(+'Intragov-Payment-2018'!N$7=C333,1,0)</f>
        <v>0</v>
      </c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</row>
    <row r="334" spans="1:33" s="156" customFormat="1" ht="9" customHeight="1" thickBot="1">
      <c r="A334" s="190"/>
      <c r="B334" s="170"/>
      <c r="C334" s="191"/>
      <c r="D334" s="154"/>
      <c r="E334" s="155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  <c r="AA334" s="157"/>
      <c r="AB334" s="157"/>
      <c r="AC334" s="157"/>
      <c r="AD334" s="157"/>
      <c r="AE334" s="157"/>
      <c r="AF334" s="157"/>
      <c r="AG334" s="157"/>
    </row>
    <row r="335" spans="1:33" s="156" customFormat="1" ht="18.75">
      <c r="A335" s="173"/>
      <c r="B335" s="174" t="s">
        <v>375</v>
      </c>
      <c r="C335" s="175" t="s">
        <v>376</v>
      </c>
      <c r="D335" s="154"/>
      <c r="E335" s="155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  <c r="AA335" s="157"/>
      <c r="AB335" s="157"/>
      <c r="AC335" s="157"/>
      <c r="AD335" s="157"/>
      <c r="AE335" s="157"/>
      <c r="AF335" s="157"/>
      <c r="AG335" s="157"/>
    </row>
    <row r="336" spans="1:33" s="156" customFormat="1" ht="18.75">
      <c r="A336" s="173"/>
      <c r="B336" s="194" t="s">
        <v>377</v>
      </c>
      <c r="C336" s="195">
        <v>7701</v>
      </c>
      <c r="D336" s="154"/>
      <c r="E336" s="178">
        <f>+IF(+'Intragov-Payment-2018'!N$7=C336,1,0)</f>
        <v>0</v>
      </c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</row>
    <row r="337" spans="1:33" s="156" customFormat="1" ht="18.75">
      <c r="A337" s="173"/>
      <c r="B337" s="186" t="s">
        <v>378</v>
      </c>
      <c r="C337" s="185">
        <v>7702</v>
      </c>
      <c r="D337" s="154"/>
      <c r="E337" s="181">
        <f>+IF(+'Intragov-Payment-2018'!N$7=C337,1,0)</f>
        <v>0</v>
      </c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</row>
    <row r="338" spans="1:33" s="156" customFormat="1" ht="18.75">
      <c r="A338" s="173"/>
      <c r="B338" s="186" t="s">
        <v>379</v>
      </c>
      <c r="C338" s="185">
        <v>7703</v>
      </c>
      <c r="D338" s="154"/>
      <c r="E338" s="181">
        <f>+IF(+'Intragov-Payment-2018'!N$7=C338,1,0)</f>
        <v>0</v>
      </c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</row>
    <row r="339" spans="1:33" s="156" customFormat="1" ht="18.75">
      <c r="A339" s="173"/>
      <c r="B339" s="186" t="s">
        <v>380</v>
      </c>
      <c r="C339" s="185">
        <v>7704</v>
      </c>
      <c r="D339" s="154"/>
      <c r="E339" s="181">
        <f>+IF(+'Intragov-Payment-2018'!N$7=C339,1,0)</f>
        <v>0</v>
      </c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</row>
    <row r="340" spans="1:33" s="156" customFormat="1" ht="18.75">
      <c r="A340" s="173"/>
      <c r="B340" s="186" t="s">
        <v>381</v>
      </c>
      <c r="C340" s="185">
        <v>7705</v>
      </c>
      <c r="D340" s="154"/>
      <c r="E340" s="181">
        <f>+IF(+'Intragov-Payment-2018'!N$7=C340,1,0)</f>
        <v>0</v>
      </c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</row>
    <row r="341" spans="1:33" s="156" customFormat="1" ht="18.75">
      <c r="A341" s="173"/>
      <c r="B341" s="186" t="s">
        <v>382</v>
      </c>
      <c r="C341" s="185">
        <v>7706</v>
      </c>
      <c r="D341" s="154"/>
      <c r="E341" s="181">
        <f>+IF(+'Intragov-Payment-2018'!N$7=C341,1,0)</f>
        <v>0</v>
      </c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</row>
    <row r="342" spans="1:33" s="156" customFormat="1" ht="18.75">
      <c r="A342" s="173"/>
      <c r="B342" s="186" t="s">
        <v>383</v>
      </c>
      <c r="C342" s="185">
        <v>7707</v>
      </c>
      <c r="D342" s="154"/>
      <c r="E342" s="181">
        <f>+IF(+'Intragov-Payment-2018'!N$7=C342,1,0)</f>
        <v>0</v>
      </c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</row>
    <row r="343" spans="1:33" s="156" customFormat="1" ht="18.75">
      <c r="A343" s="173"/>
      <c r="B343" s="186" t="s">
        <v>384</v>
      </c>
      <c r="C343" s="185">
        <v>7708</v>
      </c>
      <c r="D343" s="154"/>
      <c r="E343" s="181">
        <f>+IF(+'Intragov-Payment-2018'!N$7=C343,1,0)</f>
        <v>0</v>
      </c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</row>
    <row r="344" spans="1:33" s="156" customFormat="1" ht="18.75">
      <c r="A344" s="173"/>
      <c r="B344" s="186" t="s">
        <v>385</v>
      </c>
      <c r="C344" s="185">
        <v>7709</v>
      </c>
      <c r="D344" s="154"/>
      <c r="E344" s="181">
        <f>+IF(+'Intragov-Payment-2018'!N$7=C344,1,0)</f>
        <v>0</v>
      </c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</row>
    <row r="345" spans="1:33" s="156" customFormat="1" ht="20.25" thickBot="1">
      <c r="A345" s="173"/>
      <c r="B345" s="206" t="s">
        <v>386</v>
      </c>
      <c r="C345" s="188">
        <v>7710</v>
      </c>
      <c r="D345" s="154"/>
      <c r="E345" s="189">
        <f>+IF(+'Intragov-Payment-2018'!N$7=C345,1,0)</f>
        <v>0</v>
      </c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</row>
    <row r="346" spans="1:33" s="156" customFormat="1" ht="9" customHeight="1" thickBot="1">
      <c r="A346" s="190"/>
      <c r="B346" s="170"/>
      <c r="C346" s="191"/>
      <c r="D346" s="154"/>
      <c r="E346" s="155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</row>
    <row r="347" spans="1:33" s="156" customFormat="1" ht="18.75">
      <c r="A347" s="173"/>
      <c r="B347" s="174" t="s">
        <v>387</v>
      </c>
      <c r="C347" s="175" t="s">
        <v>388</v>
      </c>
      <c r="D347" s="154"/>
      <c r="E347" s="155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</row>
    <row r="348" spans="1:33" s="156" customFormat="1" ht="18.75">
      <c r="A348" s="173"/>
      <c r="B348" s="194" t="s">
        <v>389</v>
      </c>
      <c r="C348" s="195">
        <v>7801</v>
      </c>
      <c r="D348" s="154"/>
      <c r="E348" s="178">
        <f>+IF(+'Intragov-Payment-2018'!N$7=C348,1,0)</f>
        <v>0</v>
      </c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</row>
    <row r="349" spans="1:33" s="156" customFormat="1" ht="18.75">
      <c r="A349" s="173"/>
      <c r="B349" s="186" t="s">
        <v>390</v>
      </c>
      <c r="C349" s="185">
        <v>7802</v>
      </c>
      <c r="D349" s="154"/>
      <c r="E349" s="181">
        <f>+IF(+'Intragov-Payment-2018'!N$7=C349,1,0)</f>
        <v>0</v>
      </c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</row>
    <row r="350" spans="1:33" s="156" customFormat="1" ht="18.75">
      <c r="A350" s="173"/>
      <c r="B350" s="186" t="s">
        <v>391</v>
      </c>
      <c r="C350" s="185">
        <v>7803</v>
      </c>
      <c r="D350" s="154"/>
      <c r="E350" s="181">
        <f>+IF(+'Intragov-Payment-2018'!N$7=C350,1,0)</f>
        <v>0</v>
      </c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</row>
    <row r="351" spans="1:33" s="156" customFormat="1" ht="18.75">
      <c r="A351" s="173"/>
      <c r="B351" s="186" t="s">
        <v>392</v>
      </c>
      <c r="C351" s="185">
        <v>7804</v>
      </c>
      <c r="D351" s="154"/>
      <c r="E351" s="181">
        <f>+IF(+'Intragov-Payment-2018'!N$7=C351,1,0)</f>
        <v>0</v>
      </c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</row>
    <row r="352" spans="1:33" s="156" customFormat="1" ht="20.25" thickBot="1">
      <c r="A352" s="173"/>
      <c r="B352" s="206" t="s">
        <v>393</v>
      </c>
      <c r="C352" s="188">
        <v>7805</v>
      </c>
      <c r="D352" s="154"/>
      <c r="E352" s="189">
        <f>+IF(+'Intragov-Payment-2018'!N$7=C352,1,0)</f>
        <v>0</v>
      </c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  <c r="AA352" s="157"/>
      <c r="AB352" s="157"/>
      <c r="AC352" s="157"/>
      <c r="AD352" s="157"/>
      <c r="AE352" s="157"/>
      <c r="AF352" s="157"/>
      <c r="AG352" s="157"/>
    </row>
    <row r="353" spans="1:33" s="211" customFormat="1" ht="15" customHeight="1">
      <c r="A353" s="209"/>
      <c r="B353" s="210"/>
      <c r="C353" s="210"/>
      <c r="E353" s="155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/>
      <c r="AF353" s="212"/>
      <c r="AG353" s="212"/>
    </row>
    <row r="354" spans="1:33" s="211" customFormat="1" ht="20.25" customHeight="1" thickBot="1">
      <c r="A354" s="213" t="s">
        <v>394</v>
      </c>
      <c r="B354" s="214"/>
      <c r="C354" s="210"/>
      <c r="E354" s="155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/>
      <c r="AF354" s="212"/>
      <c r="AG354" s="212"/>
    </row>
    <row r="355" spans="1:33" s="211" customFormat="1" ht="18.75" customHeight="1" thickBot="1">
      <c r="A355" s="215"/>
      <c r="B355" s="216" t="s">
        <v>395</v>
      </c>
      <c r="C355" s="217" t="s">
        <v>396</v>
      </c>
      <c r="E355" s="169">
        <f>SUM(E357:E360)</f>
        <v>0</v>
      </c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/>
      <c r="AF355" s="212"/>
      <c r="AG355" s="212"/>
    </row>
    <row r="356" spans="1:33" s="211" customFormat="1" ht="15" customHeight="1" thickBot="1">
      <c r="A356" s="215"/>
      <c r="B356" s="218" t="s">
        <v>0</v>
      </c>
      <c r="C356" s="218" t="s">
        <v>1</v>
      </c>
      <c r="E356" s="155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/>
      <c r="AF356" s="212"/>
      <c r="AG356" s="212"/>
    </row>
    <row r="357" spans="1:33" s="211" customFormat="1" ht="18.75" customHeight="1">
      <c r="A357" s="219"/>
      <c r="B357" s="220" t="s">
        <v>397</v>
      </c>
      <c r="C357" s="221">
        <v>5500</v>
      </c>
      <c r="D357" s="222"/>
      <c r="E357" s="178">
        <f>+IF(+'Intragov-Payment-2018'!N$7=C357,1,0)</f>
        <v>0</v>
      </c>
      <c r="F357" s="156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/>
      <c r="AF357" s="212"/>
      <c r="AG357" s="212"/>
    </row>
    <row r="358" spans="1:33" s="156" customFormat="1" ht="18.75" customHeight="1">
      <c r="A358" s="219"/>
      <c r="B358" s="223" t="s">
        <v>398</v>
      </c>
      <c r="C358" s="224">
        <v>5591</v>
      </c>
      <c r="E358" s="181">
        <f>+IF(+'Intragov-Payment-2018'!N$7=C358,1,0)</f>
        <v>0</v>
      </c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  <c r="AA358" s="157"/>
      <c r="AB358" s="157"/>
      <c r="AC358" s="157"/>
      <c r="AD358" s="157"/>
      <c r="AE358" s="157"/>
      <c r="AF358" s="157"/>
      <c r="AG358" s="157"/>
    </row>
    <row r="359" spans="1:33" s="156" customFormat="1" ht="18.75" customHeight="1">
      <c r="A359" s="219"/>
      <c r="B359" s="223" t="s">
        <v>399</v>
      </c>
      <c r="C359" s="224">
        <v>5592</v>
      </c>
      <c r="E359" s="181">
        <f>+IF(+'Intragov-Payment-2018'!N$7=C359,1,0)</f>
        <v>0</v>
      </c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</row>
    <row r="360" spans="1:33" s="156" customFormat="1" ht="18.75" customHeight="1" thickBot="1">
      <c r="A360" s="219"/>
      <c r="B360" s="225" t="s">
        <v>400</v>
      </c>
      <c r="C360" s="226">
        <v>5600</v>
      </c>
      <c r="E360" s="189">
        <f>+IF(+'Intragov-Payment-2018'!N$7=C360,1,0)</f>
        <v>0</v>
      </c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  <c r="AE360" s="157"/>
      <c r="AF360" s="157"/>
      <c r="AG360" s="157"/>
    </row>
    <row r="361" spans="1:33" s="156" customFormat="1" ht="15.75">
      <c r="A361" s="227"/>
      <c r="B361" s="227"/>
      <c r="C361" s="227"/>
      <c r="E361" s="155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  <c r="AA361" s="157"/>
      <c r="AB361" s="157"/>
      <c r="AC361" s="157"/>
      <c r="AD361" s="157"/>
      <c r="AE361" s="157"/>
      <c r="AF361" s="157"/>
      <c r="AG361" s="157"/>
    </row>
    <row r="362" spans="1:33" s="156" customFormat="1" ht="20.25" customHeight="1">
      <c r="A362" s="227"/>
      <c r="B362" s="227"/>
      <c r="C362" s="227"/>
      <c r="E362" s="169">
        <f>+E6+E355</f>
        <v>0</v>
      </c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  <c r="AA362" s="157"/>
      <c r="AB362" s="157"/>
      <c r="AC362" s="157"/>
      <c r="AD362" s="157"/>
      <c r="AE362" s="157"/>
      <c r="AF362" s="157"/>
      <c r="AG362" s="157"/>
    </row>
    <row r="363" spans="5:33" s="156" customFormat="1" ht="15.75">
      <c r="E363" s="155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  <c r="AA363" s="157"/>
      <c r="AB363" s="157"/>
      <c r="AC363" s="157"/>
      <c r="AD363" s="157"/>
      <c r="AE363" s="157"/>
      <c r="AF363" s="157"/>
      <c r="AG363" s="157"/>
    </row>
    <row r="364" spans="5:33" s="156" customFormat="1" ht="15.75">
      <c r="E364" s="155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157"/>
      <c r="AE364" s="157"/>
      <c r="AF364" s="157"/>
      <c r="AG364" s="157"/>
    </row>
    <row r="365" spans="5:33" s="156" customFormat="1" ht="15.75">
      <c r="E365" s="155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  <c r="AA365" s="157"/>
      <c r="AB365" s="157"/>
      <c r="AC365" s="157"/>
      <c r="AD365" s="157"/>
      <c r="AE365" s="157"/>
      <c r="AF365" s="157"/>
      <c r="AG365" s="157"/>
    </row>
    <row r="366" spans="5:33" s="156" customFormat="1" ht="15.75">
      <c r="E366" s="155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  <c r="AA366" s="157"/>
      <c r="AB366" s="157"/>
      <c r="AC366" s="157"/>
      <c r="AD366" s="157"/>
      <c r="AE366" s="157"/>
      <c r="AF366" s="157"/>
      <c r="AG366" s="157"/>
    </row>
    <row r="367" spans="5:33" s="156" customFormat="1" ht="15.75">
      <c r="E367" s="155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  <c r="AA367" s="157"/>
      <c r="AB367" s="157"/>
      <c r="AC367" s="157"/>
      <c r="AD367" s="157"/>
      <c r="AE367" s="157"/>
      <c r="AF367" s="157"/>
      <c r="AG367" s="157"/>
    </row>
    <row r="368" spans="5:33" s="156" customFormat="1" ht="15.75">
      <c r="E368" s="155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  <c r="AA368" s="157"/>
      <c r="AB368" s="157"/>
      <c r="AC368" s="157"/>
      <c r="AD368" s="157"/>
      <c r="AE368" s="157"/>
      <c r="AF368" s="157"/>
      <c r="AG368" s="157"/>
    </row>
    <row r="369" spans="5:33" s="156" customFormat="1" ht="15.75">
      <c r="E369" s="155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</row>
    <row r="370" spans="5:33" s="156" customFormat="1" ht="15.75">
      <c r="E370" s="155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</row>
    <row r="371" spans="5:33" s="156" customFormat="1" ht="15.75">
      <c r="E371" s="155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</row>
    <row r="372" spans="5:33" s="156" customFormat="1" ht="15.75">
      <c r="E372" s="155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</row>
    <row r="373" spans="5:33" s="156" customFormat="1" ht="15.75">
      <c r="E373" s="155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  <c r="AA373" s="157"/>
      <c r="AB373" s="157"/>
      <c r="AC373" s="157"/>
      <c r="AD373" s="157"/>
      <c r="AE373" s="157"/>
      <c r="AF373" s="157"/>
      <c r="AG373" s="157"/>
    </row>
    <row r="374" spans="5:33" s="156" customFormat="1" ht="15.75">
      <c r="E374" s="155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</row>
    <row r="375" spans="5:33" s="156" customFormat="1" ht="15.75">
      <c r="E375" s="155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  <c r="AA375" s="157"/>
      <c r="AB375" s="157"/>
      <c r="AC375" s="157"/>
      <c r="AD375" s="157"/>
      <c r="AE375" s="157"/>
      <c r="AF375" s="157"/>
      <c r="AG375" s="157"/>
    </row>
    <row r="376" spans="5:33" s="156" customFormat="1" ht="15.75">
      <c r="E376" s="155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</row>
    <row r="377" spans="5:33" s="156" customFormat="1" ht="15.75">
      <c r="E377" s="155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  <c r="AA377" s="157"/>
      <c r="AB377" s="157"/>
      <c r="AC377" s="157"/>
      <c r="AD377" s="157"/>
      <c r="AE377" s="157"/>
      <c r="AF377" s="157"/>
      <c r="AG377" s="157"/>
    </row>
    <row r="378" spans="5:33" s="156" customFormat="1" ht="15.75">
      <c r="E378" s="155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157"/>
      <c r="AE378" s="157"/>
      <c r="AF378" s="157"/>
      <c r="AG378" s="157"/>
    </row>
    <row r="379" spans="5:33" s="156" customFormat="1" ht="15.75">
      <c r="E379" s="155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</row>
    <row r="380" spans="5:33" s="156" customFormat="1" ht="15.75">
      <c r="E380" s="155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2019-02-12T07:45:15Z</dcterms:modified>
  <cp:category/>
  <cp:version/>
  <cp:contentType/>
  <cp:contentStatus/>
</cp:coreProperties>
</file>