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937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<sst xmlns="http://schemas.openxmlformats.org/spreadsheetml/2006/main" count="3137" uniqueCount="1931">
  <si>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</si>
  <si>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</si>
  <si>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</si>
  <si>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</si>
  <si>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</si>
  <si>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</si>
  <si>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</si>
  <si>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</si>
  <si>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</si>
  <si>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</si>
  <si>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</si>
  <si>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</si>
  <si>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</si>
  <si>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</si>
  <si>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</si>
  <si>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</si>
  <si>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</si>
  <si>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</si>
  <si>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</si>
  <si>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</si>
  <si>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</si>
  <si>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</si>
  <si>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</si>
  <si>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</si>
  <si>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</si>
  <si>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</si>
  <si>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</si>
  <si>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</si>
  <si>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</si>
  <si>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</si>
  <si>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</si>
  <si>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</si>
  <si>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</si>
  <si>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</si>
  <si>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</si>
  <si>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</si>
  <si>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</si>
  <si>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</si>
  <si>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</si>
  <si>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</si>
  <si>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</si>
  <si>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</si>
  <si>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</si>
  <si>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</si>
  <si>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</si>
  <si>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</si>
  <si>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</si>
  <si>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</si>
  <si>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</si>
  <si>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</si>
  <si>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</si>
  <si>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</si>
  <si>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</si>
  <si>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</si>
  <si>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</si>
  <si>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</si>
  <si>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</si>
  <si>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</si>
  <si>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</si>
  <si>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</si>
  <si>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</si>
  <si>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</si>
  <si>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</si>
  <si>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</si>
  <si>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</si>
  <si>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</si>
  <si>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</si>
  <si>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</si>
  <si>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</si>
  <si>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</si>
  <si>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</si>
  <si>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</si>
  <si>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</si>
  <si>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</si>
  <si>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</si>
  <si>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</si>
  <si>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</si>
  <si>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</si>
  <si>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</si>
  <si>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</si>
  <si>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</si>
  <si>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</si>
  <si>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</si>
  <si>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</si>
  <si>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</si>
  <si>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</si>
  <si>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</si>
  <si>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</si>
  <si>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</si>
  <si>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</si>
  <si>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</si>
  <si>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</si>
  <si>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</si>
  <si>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</si>
  <si>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</si>
  <si>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</si>
  <si>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</si>
  <si>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</si>
  <si>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</si>
  <si>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</si>
  <si>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</si>
  <si>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</si>
  <si>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</si>
  <si>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</si>
  <si>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</si>
  <si>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</si>
  <si>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</si>
  <si>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</si>
  <si>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</si>
  <si>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</si>
  <si>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</si>
  <si>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</si>
  <si>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</si>
  <si>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</si>
  <si>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</si>
  <si>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</si>
  <si>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</si>
  <si>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</si>
  <si>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</si>
  <si>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</si>
  <si>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</si>
  <si>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</si>
  <si>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</si>
  <si>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</si>
  <si>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</si>
  <si>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</si>
  <si>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</si>
  <si>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</si>
  <si>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</si>
  <si>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</si>
  <si>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</si>
  <si>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</si>
  <si>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</si>
  <si>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</si>
  <si>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</si>
  <si>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</si>
  <si>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</si>
  <si>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</si>
  <si>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</si>
  <si>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</si>
  <si>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</si>
  <si>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</si>
  <si>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</si>
  <si>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</si>
  <si>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</si>
  <si>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</si>
  <si>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</si>
  <si>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</si>
  <si>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</si>
  <si>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</si>
  <si>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</si>
  <si>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</si>
  <si>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</si>
  <si>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</si>
  <si>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</si>
  <si>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</si>
  <si>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</si>
  <si>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</si>
  <si>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</si>
  <si>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</si>
  <si>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</si>
  <si>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</si>
  <si>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</si>
  <si>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</si>
  <si>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</si>
  <si>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</si>
  <si>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</si>
  <si>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</si>
  <si>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</si>
  <si>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</si>
  <si>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</si>
  <si>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</si>
  <si>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</si>
  <si>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</si>
  <si>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</si>
  <si>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</si>
  <si>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</si>
  <si>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</si>
  <si>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</si>
  <si>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</si>
  <si>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</si>
  <si>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</si>
  <si>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</si>
  <si>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</si>
  <si>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</si>
  <si>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</si>
  <si>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</si>
  <si>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</si>
  <si>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</si>
  <si>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</si>
  <si>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</si>
  <si>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</si>
  <si>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</si>
  <si>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</si>
  <si>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</si>
  <si>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</si>
  <si>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</si>
  <si>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</si>
  <si>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</si>
  <si>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</si>
  <si>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</si>
  <si>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</si>
  <si>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</si>
  <si>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</si>
  <si>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</si>
  <si>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</si>
  <si>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</si>
  <si>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</si>
  <si>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</si>
  <si>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</si>
  <si>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</si>
  <si>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</si>
  <si>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</si>
  <si>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</si>
  <si>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</si>
  <si>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</si>
  <si>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</si>
  <si>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</si>
  <si>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</si>
  <si>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</si>
  <si>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</si>
  <si>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</si>
  <si>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</si>
  <si>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</si>
  <si>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</si>
  <si>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</si>
  <si>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</si>
  <si>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</si>
  <si>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</si>
  <si>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</si>
  <si>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</si>
  <si>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</si>
  <si>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</si>
  <si>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</si>
  <si>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</si>
  <si>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</si>
  <si>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</si>
  <si>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</si>
  <si>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</si>
  <si>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</si>
  <si>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</si>
  <si>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</si>
  <si>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</si>
  <si>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</si>
  <si>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</si>
  <si>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</si>
  <si>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</si>
  <si>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</si>
  <si>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</si>
  <si>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</si>
  <si>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</si>
  <si>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</si>
  <si>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</si>
  <si>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</si>
  <si>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</si>
  <si>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</si>
  <si>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</si>
  <si>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</si>
  <si>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</si>
  <si>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</si>
  <si>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</si>
  <si>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</si>
  <si>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</si>
  <si>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</si>
  <si>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</si>
  <si>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</si>
  <si>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</si>
  <si>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</si>
  <si>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</si>
  <si>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</si>
  <si>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</si>
  <si>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</si>
  <si>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</si>
  <si>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</si>
  <si>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</si>
  <si>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</si>
  <si>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</si>
  <si>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</si>
  <si>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</si>
  <si>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</si>
  <si>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</si>
  <si>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</si>
  <si>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</si>
  <si>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</si>
  <si>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</si>
  <si>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</si>
  <si>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</si>
  <si>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</si>
  <si>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</si>
  <si>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</si>
  <si>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</si>
  <si>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</si>
  <si>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</si>
  <si>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</si>
  <si>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</si>
  <si>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</si>
  <si>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</si>
  <si>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</si>
  <si>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</si>
  <si>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</si>
  <si>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</si>
  <si>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</si>
  <si>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</si>
  <si>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</si>
  <si>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</si>
  <si>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</si>
  <si>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</si>
  <si>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</si>
  <si>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</si>
  <si>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</si>
  <si>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</si>
  <si>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</si>
  <si>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</si>
  <si>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</si>
  <si>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</si>
  <si>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</si>
  <si>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</si>
  <si>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</si>
  <si>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</si>
  <si>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</si>
  <si>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</si>
  <si>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</si>
  <si>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</si>
  <si>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</si>
  <si>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</si>
  <si>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</si>
  <si>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</si>
  <si>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</si>
  <si>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</si>
  <si>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</si>
  <si>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</si>
  <si>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</si>
  <si>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</si>
  <si>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</si>
  <si>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</si>
  <si>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</si>
  <si>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</si>
  <si>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</si>
  <si>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</si>
  <si>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</si>
  <si>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</si>
  <si>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</si>
  <si>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</si>
  <si>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</si>
  <si>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</si>
  <si>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</si>
  <si>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</si>
  <si>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</si>
  <si>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</si>
  <si>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</si>
  <si>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</si>
  <si>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</si>
  <si>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</si>
  <si>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</si>
  <si>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</si>
  <si>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</si>
  <si>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</si>
  <si>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</si>
  <si>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</si>
  <si>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</si>
  <si>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</si>
  <si>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</si>
  <si>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</si>
  <si>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</si>
  <si>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</si>
  <si>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</si>
  <si>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</si>
  <si>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</si>
  <si>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</si>
  <si>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</si>
  <si>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</si>
  <si>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</si>
  <si>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</si>
  <si>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</si>
  <si>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</si>
  <si>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</si>
  <si>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</si>
  <si>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</si>
  <si>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</si>
  <si>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</si>
  <si>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</si>
  <si>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</si>
  <si>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</si>
  <si>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</si>
  <si>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</si>
  <si>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</si>
  <si>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</si>
  <si>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</si>
  <si>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</si>
  <si>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</si>
  <si>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</si>
  <si>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</si>
  <si>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</si>
  <si>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</si>
  <si>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</si>
  <si>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</si>
  <si>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</si>
  <si>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</si>
  <si>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</si>
  <si>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</si>
  <si>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</si>
  <si>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</si>
  <si>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</si>
  <si>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</si>
  <si>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</si>
  <si>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</si>
  <si>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</si>
  <si>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</si>
  <si>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</si>
  <si>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</si>
  <si>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</si>
  <si>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</si>
  <si>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</si>
  <si>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</si>
  <si>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</si>
  <si>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</si>
  <si>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</si>
  <si>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</si>
  <si>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</si>
  <si>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</si>
  <si>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</si>
  <si>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</si>
  <si>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</si>
  <si>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</si>
  <si>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</si>
  <si>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</si>
  <si>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</si>
  <si>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</si>
  <si>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</si>
  <si>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</si>
  <si>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</si>
  <si>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</si>
  <si>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</si>
  <si>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</si>
  <si>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</si>
  <si>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</si>
  <si>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</si>
  <si>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</si>
  <si>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</si>
  <si>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</si>
  <si>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</si>
  <si>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</si>
  <si>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</si>
  <si>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</si>
  <si>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</si>
  <si>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</si>
  <si>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</si>
  <si>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</si>
  <si>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</si>
  <si>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</si>
  <si>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</si>
  <si>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</si>
  <si>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</si>
  <si>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</si>
  <si>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</si>
  <si>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</si>
  <si>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</si>
  <si>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</si>
  <si>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</si>
  <si>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</si>
  <si>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</si>
  <si>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</si>
  <si>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</si>
  <si>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</si>
  <si>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</si>
  <si>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</si>
  <si>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</si>
  <si>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</si>
  <si>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</si>
  <si>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</si>
  <si>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</si>
  <si>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</si>
  <si>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</si>
  <si>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</si>
  <si>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</si>
  <si>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</si>
  <si>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</si>
  <si>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</si>
  <si>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</si>
  <si>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</si>
  <si>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</si>
  <si>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</si>
  <si>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</si>
  <si>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</si>
  <si>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</si>
  <si>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</si>
  <si>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</si>
  <si>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</si>
  <si>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</si>
  <si>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</si>
  <si>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</si>
  <si>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</si>
  <si>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</si>
  <si>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</si>
  <si>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</si>
  <si>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</si>
  <si>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</si>
  <si>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</si>
  <si>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</si>
  <si>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</si>
  <si>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</si>
  <si>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</si>
  <si>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</si>
  <si>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</si>
  <si>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</si>
  <si>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</si>
  <si>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</si>
  <si>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</si>
  <si>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</si>
  <si>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</si>
  <si>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</si>
  <si>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</si>
  <si>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</si>
  <si>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</si>
  <si>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</si>
  <si>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</si>
  <si>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</si>
  <si>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</si>
  <si>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</si>
  <si>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</si>
  <si>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</si>
  <si>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</si>
  <si>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</si>
  <si>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</si>
  <si>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</si>
  <si>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</si>
  <si>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</si>
  <si>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</si>
  <si>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</si>
  <si>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</si>
  <si>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</si>
  <si>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</si>
  <si>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</si>
  <si>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</si>
  <si>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</si>
  <si>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</si>
  <si>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</si>
  <si>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</si>
  <si>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</si>
  <si>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</si>
  <si>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</si>
  <si>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</si>
  <si>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</si>
  <si>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</si>
  <si>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</si>
  <si>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</si>
  <si>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</si>
  <si>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</si>
  <si>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</si>
  <si>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</si>
  <si>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</si>
  <si>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</si>
  <si>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</si>
  <si>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</si>
  <si>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</si>
  <si>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</si>
  <si>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</si>
  <si>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</si>
  <si>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</si>
  <si>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</si>
  <si>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</si>
  <si>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</si>
  <si>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</si>
  <si>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</si>
  <si>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</si>
  <si>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</si>
  <si>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</si>
  <si>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</si>
  <si>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</si>
  <si>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</si>
  <si>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</si>
  <si>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</si>
  <si>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</si>
  <si>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</si>
  <si>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</si>
  <si>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</si>
  <si>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</si>
  <si>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</si>
  <si>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</si>
  <si>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</si>
  <si>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</si>
  <si>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</si>
  <si>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</si>
  <si>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</si>
  <si>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</si>
  <si>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</si>
  <si>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</si>
  <si>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</si>
  <si>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</si>
  <si>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</si>
  <si>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</si>
  <si>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</si>
  <si>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</si>
  <si>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</si>
  <si>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</si>
  <si>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</si>
  <si>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</si>
  <si>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</si>
  <si>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</si>
  <si>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</si>
  <si>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</si>
  <si>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</si>
  <si>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</si>
  <si>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</si>
  <si>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</si>
  <si>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</si>
  <si>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</si>
  <si>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</si>
  <si>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</si>
  <si>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</si>
  <si>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</si>
  <si>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</si>
  <si>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</si>
  <si>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</si>
  <si>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</si>
  <si>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</si>
  <si>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</si>
  <si>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</si>
  <si>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</si>
  <si>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</si>
  <si>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</si>
  <si>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</si>
  <si>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</si>
  <si>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</si>
  <si>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</si>
  <si>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</si>
  <si>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</si>
  <si>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</si>
  <si>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</si>
  <si>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</si>
  <si>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</si>
  <si>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</si>
  <si>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</si>
  <si>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</si>
  <si>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</si>
  <si>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</si>
  <si>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</si>
  <si>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</si>
  <si>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</si>
  <si>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</si>
  <si>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</si>
  <si>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</si>
  <si>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</si>
  <si>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</si>
  <si>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</si>
  <si>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</si>
  <si>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</si>
  <si>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</si>
  <si>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</si>
  <si>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</si>
  <si>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</si>
  <si>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</si>
  <si>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</si>
  <si>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</si>
  <si>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</si>
  <si>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</si>
  <si>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</si>
  <si>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</si>
  <si>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</si>
  <si>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</si>
  <si>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</si>
  <si>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</si>
  <si>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</si>
  <si>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</si>
  <si>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</si>
  <si>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</si>
  <si>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</si>
  <si>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</si>
  <si>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</si>
  <si>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</si>
  <si>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</si>
  <si>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</si>
  <si>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</si>
  <si>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</si>
  <si>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</si>
  <si>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</si>
  <si>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</si>
  <si>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</si>
  <si>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</si>
  <si>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</si>
  <si>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</si>
  <si>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</si>
  <si>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</si>
  <si>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</si>
  <si>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</si>
  <si>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</si>
  <si>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</si>
  <si>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</si>
  <si>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</si>
  <si>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</si>
  <si>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</si>
  <si>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</si>
  <si>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</si>
  <si>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</si>
  <si>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</si>
  <si>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</si>
  <si>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</si>
  <si>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</si>
  <si>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</si>
  <si>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</si>
  <si>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</si>
  <si>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</si>
  <si>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</si>
  <si>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</si>
  <si>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</si>
  <si>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</si>
  <si>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</si>
  <si>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</si>
  <si>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</si>
  <si>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</si>
  <si>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</si>
  <si>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</si>
  <si>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</si>
  <si>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</si>
  <si>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</si>
  <si>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</si>
  <si>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</si>
  <si>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</si>
  <si>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</si>
  <si>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</si>
  <si>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</si>
  <si>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</si>
  <si>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</si>
  <si>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</si>
  <si>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</si>
  <si>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</si>
  <si>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</si>
  <si>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</si>
  <si>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</si>
  <si>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</si>
  <si>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</si>
  <si>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</si>
  <si>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</si>
  <si>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</si>
  <si>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</si>
  <si>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</si>
  <si>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</si>
  <si>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</si>
  <si>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</si>
  <si>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</si>
  <si>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</si>
  <si>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</si>
  <si>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</si>
  <si>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</si>
  <si>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</si>
  <si>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</si>
  <si>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</si>
  <si>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</si>
  <si>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</si>
  <si>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</si>
  <si>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</si>
  <si>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</si>
  <si>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</si>
  <si>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</si>
  <si>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</si>
  <si>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</si>
  <si>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</si>
  <si>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</si>
  <si>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</si>
  <si>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</si>
  <si>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</si>
  <si>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</si>
  <si>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</si>
  <si>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</si>
  <si>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</si>
  <si>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</si>
  <si>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</si>
  <si>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</si>
  <si>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</si>
  <si>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</si>
  <si>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</si>
  <si>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</si>
  <si>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</si>
  <si>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</si>
  <si>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</si>
  <si>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</si>
  <si>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</si>
  <si>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</si>
  <si>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</si>
  <si>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</si>
  <si>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</si>
  <si>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</si>
  <si>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</si>
  <si>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</si>
  <si>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</si>
  <si>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</si>
  <si>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</si>
  <si>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</si>
  <si>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</si>
  <si>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</si>
  <si>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</si>
  <si>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</si>
  <si>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</si>
  <si>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</si>
  <si>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</si>
  <si>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</si>
  <si>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</si>
  <si>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</si>
  <si>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</si>
  <si>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</si>
  <si>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</si>
  <si>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</si>
  <si>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</si>
  <si>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</si>
  <si>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</si>
  <si>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</si>
  <si>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</si>
  <si>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</si>
  <si>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</si>
  <si>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</si>
  <si>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</si>
  <si>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</si>
  <si>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</si>
  <si>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</si>
  <si>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</si>
  <si>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</si>
  <si>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</si>
  <si>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</si>
  <si>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</si>
  <si>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</si>
  <si>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</si>
  <si>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</si>
  <si>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</si>
  <si>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</si>
  <si>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</si>
  <si>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</si>
  <si>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</si>
  <si>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</si>
  <si>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</si>
  <si>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</si>
  <si>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</si>
  <si>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</si>
  <si>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</si>
  <si>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</si>
  <si>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</si>
  <si>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</si>
  <si>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</si>
  <si>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</si>
  <si>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</si>
  <si>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</si>
  <si>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</si>
  <si>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</si>
  <si>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</si>
  <si>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</si>
  <si>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</si>
  <si>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</si>
  <si>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</si>
  <si>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</si>
  <si>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</si>
  <si>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</si>
  <si>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</si>
  <si>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</si>
  <si>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</si>
  <si>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</si>
  <si>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</si>
  <si>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</si>
  <si>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</si>
  <si>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</si>
  <si>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</si>
  <si>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</si>
  <si>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</si>
  <si>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</si>
  <si>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</si>
  <si>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</si>
  <si>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</si>
  <si>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</si>
  <si>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</si>
  <si>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</si>
  <si>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</si>
  <si>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</si>
  <si>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</si>
  <si>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</si>
  <si>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</si>
  <si>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</si>
  <si>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</si>
  <si>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</si>
  <si>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</si>
  <si>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</si>
  <si>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</si>
  <si>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</si>
  <si>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</si>
  <si>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</si>
  <si>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</si>
  <si>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</si>
  <si>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</si>
  <si>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</si>
  <si>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</si>
  <si>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</si>
  <si>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</si>
  <si>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</si>
  <si>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</si>
  <si>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</si>
  <si>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</si>
  <si>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</si>
  <si>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</si>
  <si>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</si>
  <si>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</si>
  <si>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</si>
  <si>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</si>
  <si>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</si>
  <si>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</si>
  <si>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</si>
  <si>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</si>
  <si>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</si>
  <si>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</si>
  <si>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</si>
  <si>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</si>
  <si>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</si>
  <si>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</si>
  <si>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</si>
  <si>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</si>
  <si>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</si>
  <si>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</si>
  <si>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</si>
  <si>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</si>
  <si>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</si>
  <si>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</si>
  <si>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</si>
  <si>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</si>
  <si>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</si>
  <si>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</si>
  <si>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</si>
  <si>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</si>
  <si>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</si>
  <si>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</si>
  <si>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</si>
  <si>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</si>
  <si>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</si>
  <si>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</si>
  <si>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</si>
  <si>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</si>
  <si>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</si>
  <si>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</si>
  <si>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</si>
  <si>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</si>
  <si>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</si>
  <si>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</si>
  <si>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</si>
  <si>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</si>
  <si>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</si>
  <si>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</si>
  <si>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</si>
  <si>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</si>
  <si>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</si>
  <si>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</si>
  <si>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</si>
  <si>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</si>
  <si>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</si>
  <si>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</si>
  <si>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</si>
  <si>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</si>
  <si>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</si>
  <si>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</si>
  <si>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</si>
  <si>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</si>
  <si>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</si>
  <si>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</si>
  <si>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</si>
  <si>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</si>
  <si>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</si>
  <si>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</si>
  <si>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</si>
  <si>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</si>
  <si>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</si>
  <si>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</si>
  <si>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</si>
  <si>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</si>
  <si>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</si>
  <si>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</si>
  <si>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</si>
  <si>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</si>
  <si>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</si>
  <si>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</si>
  <si>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</si>
  <si>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</si>
  <si>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</si>
  <si>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</si>
  <si>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</si>
  <si>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</si>
  <si>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</si>
  <si>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</si>
  <si>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</si>
  <si>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</si>
  <si>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</si>
  <si>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</si>
  <si>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</si>
  <si>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</si>
  <si>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</si>
  <si>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</si>
  <si>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</si>
  <si>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</si>
  <si>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</si>
  <si>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</si>
  <si>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</si>
  <si>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</si>
  <si>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</si>
  <si>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</si>
  <si>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</si>
  <si>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</si>
  <si>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</si>
  <si>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</si>
  <si>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</si>
  <si>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</si>
  <si>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</si>
  <si>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</si>
  <si>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</si>
  <si>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</si>
  <si>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</si>
  <si>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</si>
  <si>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</si>
  <si>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</si>
  <si>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</si>
  <si>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</si>
  <si>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</si>
  <si>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</si>
  <si>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</si>
  <si>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</si>
  <si>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</si>
  <si>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</si>
  <si>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</si>
  <si>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</si>
  <si>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</si>
  <si>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</si>
  <si>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</si>
  <si>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</si>
  <si>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</si>
  <si>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</si>
  <si>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</si>
  <si>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</si>
  <si>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</si>
  <si>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</si>
  <si>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</si>
  <si>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</si>
  <si>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</si>
  <si>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</si>
  <si>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</si>
  <si>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</si>
  <si>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</si>
  <si>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</si>
  <si>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</si>
  <si>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</si>
  <si>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</si>
  <si>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</si>
  <si>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</si>
  <si>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</si>
  <si>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</si>
  <si>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</si>
  <si>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</si>
  <si>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</si>
  <si>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</si>
  <si>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</si>
  <si>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</si>
  <si>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</si>
  <si>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</si>
  <si>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</si>
  <si>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</si>
  <si>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</si>
  <si>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</si>
  <si>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</si>
  <si>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</si>
  <si>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</si>
  <si>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</si>
  <si>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</si>
  <si>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</si>
  <si>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</si>
  <si>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</si>
  <si>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</si>
  <si>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</si>
  <si>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</si>
  <si>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</si>
  <si>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</si>
  <si>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</si>
  <si>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</si>
  <si>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</si>
  <si>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</si>
  <si>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</si>
  <si>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</si>
  <si>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</si>
  <si>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</si>
  <si>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</si>
  <si>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</si>
  <si>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</si>
  <si>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</si>
  <si>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</si>
  <si>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</si>
  <si>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</si>
  <si>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</si>
  <si>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</si>
  <si>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</si>
  <si>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</si>
  <si>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</si>
  <si>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</si>
  <si>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</si>
  <si>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</si>
  <si>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</si>
  <si>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</si>
  <si>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</si>
  <si>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</si>
  <si>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</si>
  <si>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</si>
  <si>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</si>
  <si>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</si>
  <si>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</si>
  <si>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</si>
  <si>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</si>
  <si>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</si>
  <si>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</si>
  <si>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</si>
  <si>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</si>
  <si>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</si>
  <si>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</si>
  <si>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</si>
  <si>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</si>
  <si>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</si>
  <si>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</si>
  <si>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</si>
  <si>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</si>
  <si>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</si>
  <si>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</si>
  <si>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</si>
  <si>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</si>
  <si>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</si>
  <si>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</si>
  <si>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</si>
  <si>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</si>
  <si>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</si>
  <si>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</si>
  <si>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</si>
  <si>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</si>
  <si>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</si>
  <si>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</si>
  <si>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</si>
  <si>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</si>
  <si>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</si>
  <si>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</si>
  <si>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</si>
  <si>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</si>
  <si>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</si>
  <si>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</si>
  <si>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</si>
  <si>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</si>
  <si>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</si>
  <si>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</si>
  <si>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</si>
  <si>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</si>
  <si>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</si>
  <si>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</si>
  <si>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</si>
  <si>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</si>
  <si>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</si>
  <si>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</si>
  <si>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</si>
  <si>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</si>
  <si>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</si>
  <si>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</si>
  <si>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</si>
  <si>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</si>
  <si>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</si>
  <si>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</si>
  <si>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</si>
  <si>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</si>
  <si>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</si>
  <si>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</si>
  <si>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</si>
  <si>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</si>
  <si>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</si>
  <si>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</si>
  <si>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</si>
  <si>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</si>
  <si>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</si>
  <si>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</si>
  <si>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</si>
  <si>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</si>
  <si>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</si>
  <si>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</si>
  <si>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</si>
  <si>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</si>
  <si>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</si>
  <si>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</si>
  <si>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</si>
  <si>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</si>
  <si>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</si>
  <si>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</si>
  <si>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</si>
  <si>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</si>
  <si>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</si>
  <si>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</si>
  <si>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</si>
  <si>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</si>
  <si>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</si>
  <si>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</si>
  <si>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</si>
  <si>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</si>
  <si>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</si>
  <si>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</si>
  <si>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</si>
  <si>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</si>
  <si>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</si>
  <si>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</si>
  <si>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</si>
  <si>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</si>
  <si>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</si>
  <si>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</si>
  <si>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</si>
  <si>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</si>
  <si>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</si>
  <si>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</si>
  <si>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</si>
  <si>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</si>
  <si>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</si>
  <si>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</si>
  <si>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</si>
  <si>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</si>
  <si>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</si>
  <si>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</si>
  <si>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</si>
  <si>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</si>
  <si>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</si>
  <si>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</si>
  <si>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</si>
  <si>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</si>
  <si>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</si>
  <si>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</si>
  <si>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</si>
  <si>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</si>
  <si>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</si>
  <si>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</si>
  <si>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</si>
  <si>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</si>
  <si>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</si>
  <si>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</si>
  <si>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</si>
  <si>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</si>
  <si>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</si>
  <si>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</si>
  <si>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</si>
  <si>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</si>
  <si>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</si>
  <si>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</si>
  <si>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</si>
  <si>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</si>
  <si>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</si>
  <si>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</si>
  <si>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</si>
  <si>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</si>
  <si>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</si>
  <si>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</si>
  <si>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</si>
  <si>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</si>
  <si>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</si>
  <si>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</si>
  <si>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</si>
  <si>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</si>
  <si>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</si>
  <si>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</si>
  <si>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</si>
  <si>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</si>
  <si>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</si>
  <si>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</si>
  <si>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</si>
  <si>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</si>
  <si>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</si>
  <si>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</si>
  <si>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</si>
  <si>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</si>
  <si>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</si>
  <si>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</si>
  <si>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</si>
  <si>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</si>
  <si>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</si>
  <si>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</si>
  <si>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</si>
  <si>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</si>
  <si>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</si>
  <si>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</si>
  <si>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</si>
  <si>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</si>
  <si>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</si>
  <si>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</si>
  <si>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</si>
  <si>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</si>
  <si>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</si>
  <si>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</si>
  <si>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</si>
  <si>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</si>
  <si>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</si>
  <si>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</si>
  <si>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</si>
  <si>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</si>
  <si>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</si>
  <si>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</si>
  <si>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</si>
  <si>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</si>
  <si>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</si>
  <si>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</si>
  <si>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</si>
  <si>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</si>
  <si>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</si>
  <si>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</si>
  <si>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</si>
  <si>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</si>
  <si>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</si>
  <si>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</si>
  <si>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</si>
  <si>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</si>
  <si>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</si>
  <si>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</si>
  <si>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</si>
  <si>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</si>
  <si>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</si>
  <si>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</si>
  <si>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</si>
  <si>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</si>
  <si>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</si>
  <si>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</si>
  <si>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</si>
  <si>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</si>
  <si>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</si>
  <si>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</si>
  <si>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</si>
  <si>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</si>
  <si>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</si>
  <si>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</si>
  <si>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</si>
  <si>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</si>
  <si>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</si>
  <si>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</si>
  <si>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</si>
  <si>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</si>
  <si>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</si>
  <si>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</si>
  <si>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</si>
  <si>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</si>
  <si>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</si>
  <si>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</si>
  <si>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</si>
  <si>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</si>
  <si>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</si>
  <si>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</si>
  <si>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</si>
  <si>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</si>
  <si>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</si>
  <si>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</si>
  <si>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</si>
  <si>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</si>
  <si>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</si>
  <si>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</si>
  <si>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</si>
  <si>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</si>
  <si>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</si>
  <si>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</si>
  <si>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</si>
  <si>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</si>
  <si>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</si>
  <si>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</si>
  <si>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</si>
  <si>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</si>
  <si>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</si>
  <si>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</si>
  <si>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</si>
  <si>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</si>
  <si>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</si>
  <si>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</si>
  <si>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</si>
  <si>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</si>
  <si>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</si>
  <si>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</si>
  <si>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</si>
  <si>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</si>
  <si>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</si>
  <si>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</si>
  <si>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</si>
  <si>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</si>
  <si>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</si>
  <si>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</si>
  <si>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</si>
  <si>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</si>
  <si>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</si>
  <si>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</si>
  <si>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</si>
  <si>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</si>
  <si>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</si>
  <si>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</si>
  <si>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</si>
  <si>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</si>
  <si>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</si>
  <si>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</si>
  <si>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</si>
  <si>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</si>
  <si>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</si>
  <si>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</si>
  <si>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</si>
  <si>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</si>
  <si>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</si>
  <si>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</si>
  <si>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</si>
  <si>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</si>
  <si>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</si>
  <si>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</si>
  <si>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</si>
  <si>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</si>
  <si>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</si>
  <si>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</si>
  <si>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</si>
  <si>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</si>
  <si>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</si>
  <si>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</si>
  <si>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</si>
  <si>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</si>
  <si>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</si>
  <si>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</si>
  <si>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</si>
  <si>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</si>
  <si>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</si>
  <si>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</si>
  <si>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</si>
  <si>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</si>
  <si>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</si>
  <si>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</si>
  <si>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</si>
  <si>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</si>
  <si>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</si>
  <si>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</si>
  <si>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</si>
  <si>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</si>
  <si>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</si>
  <si>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</si>
  <si>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</si>
  <si>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</si>
  <si>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</si>
  <si>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</si>
  <si>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</si>
  <si>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</si>
  <si>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</si>
  <si>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</si>
  <si>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</si>
  <si>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</si>
  <si>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</si>
  <si>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</si>
  <si>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</si>
  <si>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</si>
  <si>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</si>
  <si>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</si>
  <si>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</si>
  <si>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</si>
  <si>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</si>
  <si>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</si>
  <si>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</si>
  <si>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</si>
  <si>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</si>
  <si>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</si>
  <si>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</si>
  <si>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</si>
  <si>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</si>
  <si>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</si>
  <si>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</si>
  <si>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</si>
  <si>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</si>
  <si>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</si>
  <si>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</si>
  <si>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</si>
  <si>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</si>
  <si>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</si>
  <si>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</si>
  <si>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</si>
  <si>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</si>
  <si>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</si>
  <si>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</si>
  <si>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</si>
  <si>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</si>
  <si>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</si>
  <si>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</si>
  <si>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</si>
  <si>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</si>
  <si>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</si>
  <si>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</si>
  <si>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</si>
  <si>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</si>
  <si>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</si>
  <si>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</si>
  <si>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</si>
  <si>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</si>
  <si>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</si>
  <si>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</si>
  <si>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</si>
  <si>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</si>
  <si>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</si>
  <si>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</si>
  <si>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</si>
  <si>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</si>
  <si>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</si>
  <si>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</si>
  <si>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</si>
  <si>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</si>
  <si>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</si>
  <si>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</si>
  <si>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</si>
  <si>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</si>
  <si>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</si>
  <si>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</si>
  <si>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</si>
  <si>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</si>
  <si>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</si>
  <si>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</si>
  <si>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</si>
  <si>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</si>
  <si>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</si>
  <si>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</si>
  <si>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</si>
  <si>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</si>
  <si>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</si>
  <si>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</si>
  <si>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</si>
  <si>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</si>
  <si>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</si>
  <si>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</si>
  <si>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</si>
  <si>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</si>
  <si>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</si>
  <si>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</si>
  <si>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</si>
  <si>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</si>
  <si>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</si>
  <si>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</si>
  <si>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</si>
  <si>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</si>
  <si>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</si>
  <si>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</si>
  <si>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</si>
  <si>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</si>
  <si>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</si>
  <si>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</si>
  <si>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</si>
  <si>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</si>
  <si>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</si>
  <si>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</si>
  <si>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</si>
  <si>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</si>
  <si>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</si>
  <si>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</si>
  <si>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</si>
  <si>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</si>
  <si>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</si>
  <si>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</si>
  <si>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</si>
  <si>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</si>
  <si>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</si>
  <si>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</si>
  <si>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</si>
  <si>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</si>
  <si>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</si>
  <si>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</si>
  <si>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</si>
  <si>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</si>
  <si>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</si>
  <si>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</si>
  <si>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</si>
  <si>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</si>
  <si>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</si>
  <si>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</si>
  <si>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</si>
  <si>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</si>
  <si>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</si>
  <si>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</si>
  <si>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</si>
  <si>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</si>
  <si>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</si>
  <si>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</si>
  <si>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</si>
  <si>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</si>
  <si>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</si>
  <si>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</si>
  <si>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</si>
  <si>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</si>
  <si>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</si>
  <si>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</si>
  <si>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</si>
  <si>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</si>
  <si>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</si>
  <si>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</si>
  <si>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</si>
  <si>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</si>
  <si>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</si>
  <si>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</si>
  <si>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</si>
  <si>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</si>
  <si>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</si>
  <si>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</si>
  <si>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</si>
  <si>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</si>
  <si>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</si>
  <si>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</si>
  <si>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</si>
  <si>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</si>
  <si>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</si>
  <si>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</si>
  <si>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</si>
  <si>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</si>
  <si>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</si>
  <si>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</si>
  <si>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</si>
  <si>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</si>
  <si>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</si>
  <si>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</si>
  <si>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</si>
  <si>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</si>
  <si>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</si>
  <si>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</si>
  <si>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</si>
  <si>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</si>
  <si>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</si>
  <si>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</si>
  <si>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</si>
  <si>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</si>
  <si>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</si>
  <si>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</si>
  <si>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</si>
  <si>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</si>
  <si>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</si>
  <si>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</si>
  <si>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</si>
  <si>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</si>
  <si>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</si>
  <si>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</si>
  <si>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</si>
  <si>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</si>
  <si>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</si>
  <si>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</si>
  <si>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</si>
  <si>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</si>
  <si>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</si>
  <si>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</si>
  <si>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</si>
  <si>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</si>
  <si>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</si>
  <si>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</si>
  <si>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</si>
  <si>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</si>
  <si>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</si>
  <si>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</si>
  <si>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</si>
  <si>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</si>
  <si>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</si>
  <si>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</si>
  <si>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</si>
  <si>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</si>
  <si>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</si>
  <si>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</si>
  <si>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</si>
  <si>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</si>
  <si>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</si>
  <si>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</si>
  <si>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</si>
  <si>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</si>
  <si>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</si>
  <si>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</si>
  <si>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</si>
  <si>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</si>
  <si>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</si>
  <si>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</si>
  <si>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</si>
  <si>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</si>
  <si>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</si>
  <si>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</si>
  <si>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</si>
  <si>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</si>
  <si>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</si>
  <si>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</si>
  <si>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</si>
  <si>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</si>
  <si>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</si>
  <si>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</si>
  <si>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</si>
  <si>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</si>
  <si>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</si>
  <si>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</si>
  <si>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</si>
  <si>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</si>
  <si>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</si>
  <si>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</si>
  <si>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</si>
  <si>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</si>
  <si>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</si>
  <si>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</si>
  <si>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</si>
  <si>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</si>
  <si>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</si>
  <si>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</si>
  <si>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</si>
  <si>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</si>
  <si>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</si>
  <si>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</si>
  <si>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</si>
  <si>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</si>
  <si>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</si>
  <si>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</si>
  <si>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</si>
  <si>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</si>
  <si>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</si>
  <si>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</si>
  <si>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</si>
  <si>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</si>
  <si>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</si>
  <si>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</si>
  <si>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</si>
  <si>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</si>
  <si>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</si>
  <si>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</si>
  <si>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</si>
  <si>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</si>
  <si>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</si>
  <si>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</si>
  <si>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</si>
  <si>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</si>
  <si>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</si>
  <si>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</si>
  <si>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</si>
  <si>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</si>
  <si>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</si>
  <si>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</si>
  <si>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</si>
  <si>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</si>
  <si>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</si>
  <si>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</si>
  <si>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</si>
  <si>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</si>
  <si>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</si>
  <si>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</si>
  <si>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</si>
  <si>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</si>
  <si>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</si>
  <si>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</si>
  <si>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</si>
  <si>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</si>
  <si>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</si>
  <si>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</si>
  <si>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</si>
  <si>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</si>
  <si>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</si>
  <si>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</si>
  <si>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</si>
  <si>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</si>
  <si>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</si>
  <si>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</si>
  <si>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</si>
  <si>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</si>
  <si>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</si>
  <si>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</si>
  <si>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</si>
  <si>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</si>
  <si>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</si>
  <si>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</si>
  <si>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</si>
  <si>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</si>
  <si>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</si>
  <si>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</si>
  <si>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</si>
  <si>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</si>
  <si>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</si>
  <si>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</si>
  <si>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</si>
  <si>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</si>
  <si>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</si>
  <si>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</si>
  <si>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</si>
  <si>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</si>
  <si>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</si>
  <si>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</si>
  <si>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</si>
  <si>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</si>
  <si>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</si>
  <si>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</si>
  <si>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</si>
  <si>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</si>
  <si>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</si>
  <si>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</si>
  <si>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</si>
  <si>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</si>
  <si>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</si>
  <si>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</si>
  <si>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</si>
  <si>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</si>
  <si>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</si>
  <si>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</si>
  <si>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</si>
  <si>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</si>
  <si>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</si>
  <si>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</si>
  <si>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</si>
  <si>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</si>
  <si>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</si>
  <si>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</si>
  <si>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</si>
  <si>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</si>
  <si>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</si>
  <si>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</si>
  <si>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</si>
  <si>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</si>
  <si>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</si>
  <si>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</si>
  <si>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</si>
  <si>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</si>
  <si>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</si>
  <si>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</si>
  <si>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</si>
  <si>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</si>
  <si>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</si>
  <si>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</si>
  <si>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</si>
  <si>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</si>
  <si>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</si>
  <si>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</si>
  <si>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</si>
  <si>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</si>
  <si>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</si>
  <si>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</si>
  <si>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</si>
  <si>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</si>
  <si>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</si>
  <si>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</si>
  <si>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</si>
  <si>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</si>
  <si>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</si>
  <si>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</si>
  <si>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</si>
  <si>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</si>
  <si>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</si>
  <si>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</si>
  <si>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</si>
  <si>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</si>
  <si>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</si>
  <si>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</si>
  <si>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</si>
  <si>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</si>
  <si>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</si>
  <si>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</si>
  <si>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</si>
  <si>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</si>
  <si>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</si>
  <si>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</si>
  <si>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</si>
  <si>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</si>
  <si>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</si>
  <si>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</si>
  <si>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</si>
  <si>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</si>
  <si>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</si>
  <si>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</si>
  <si>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</si>
  <si>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</si>
  <si>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</si>
  <si>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</si>
  <si>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</si>
  <si>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</si>
  <si>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</si>
  <si>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</si>
  <si>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</si>
  <si>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</si>
  <si>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</si>
  <si>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</si>
  <si>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</si>
  <si>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</si>
  <si>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</si>
  <si>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</si>
  <si>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</si>
  <si>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</si>
  <si>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</si>
  <si>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</si>
  <si>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</si>
  <si>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</si>
  <si>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</si>
  <si>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</si>
  <si>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</si>
  <si>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</si>
  <si>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</si>
  <si>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</si>
  <si>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</si>
  <si>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</si>
  <si>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</si>
  <si>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</si>
  <si>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</si>
  <si>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</si>
  <si>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</si>
  <si>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</si>
  <si>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</si>
  <si>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</si>
  <si>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</si>
  <si>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</si>
  <si>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</si>
  <si>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</si>
  <si>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</si>
  <si>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</si>
  <si>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</si>
  <si>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</si>
  <si>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</si>
  <si>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</si>
  <si>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</si>
  <si>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</si>
  <si>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</si>
  <si>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</si>
  <si>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</si>
  <si>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</si>
  <si>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</si>
  <si>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</si>
  <si>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</si>
  <si>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</si>
  <si>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</si>
  <si>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</si>
  <si>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</si>
  <si>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</si>
  <si>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</si>
  <si>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</si>
  <si>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</si>
  <si>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</si>
  <si>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</si>
  <si>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</si>
  <si>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</si>
  <si>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</si>
  <si>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</si>
  <si>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</si>
  <si>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</si>
  <si>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</si>
  <si>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</si>
  <si>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</si>
  <si>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ЗАЩИТА НА ЛИЧНИТЕ ДАННИ</t>
  </si>
  <si>
    <t>Юлия Манова</t>
  </si>
  <si>
    <t>Венцислав Караджов</t>
  </si>
  <si>
    <t>jmanova@cpdp.bg</t>
  </si>
  <si>
    <t>b767</t>
  </si>
  <si>
    <t>d614</t>
  </si>
  <si>
    <t>c953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</si>
</sst>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3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0" fontId="263" fillId="0" borderId="91" xfId="0" applyFont="1" applyFill="1" applyBorder="1" applyAlignment="1" applyProtection="1">
      <alignment horizontal="center" vertical="center" wrapText="1"/>
      <protection locked="0"/>
    </xf>
    <xf numFmtId="0" fontId="263" fillId="0" borderId="23" xfId="56" applyNumberFormat="1" applyFont="1" applyFill="1" applyBorder="1" applyAlignment="1" applyProtection="1">
      <alignment horizontal="center"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4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4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4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5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5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7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7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8" fillId="32" borderId="34" xfId="56" applyNumberFormat="1" applyFont="1" applyFill="1" applyBorder="1" applyAlignment="1" applyProtection="1">
      <alignment horizontal="center" vertical="center"/>
      <protection locked="0"/>
    </xf>
    <xf numFmtId="3" fontId="268" fillId="32" borderId="60" xfId="56" applyNumberFormat="1" applyFont="1" applyFill="1" applyBorder="1" applyAlignment="1" applyProtection="1">
      <alignment horizontal="center" vertical="center"/>
      <protection locked="0"/>
    </xf>
    <xf numFmtId="3" fontId="268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15">
      <selection activeCell="B52" sqref="B52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42338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98</v>
      </c>
      <c r="F15" s="1616" t="str">
        <f>OTCHET!F15</f>
        <v>СЕС - КСФ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3" t="s">
        <v>1877</v>
      </c>
      <c r="F17" s="1655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4"/>
      <c r="F18" s="1656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426271</v>
      </c>
      <c r="G38" s="1075">
        <f t="shared" si="3"/>
        <v>404517</v>
      </c>
      <c r="H38" s="1076">
        <f t="shared" si="3"/>
        <v>0</v>
      </c>
      <c r="I38" s="1076">
        <f t="shared" si="3"/>
        <v>18744</v>
      </c>
      <c r="J38" s="1077">
        <f t="shared" si="3"/>
        <v>3010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21841</v>
      </c>
      <c r="G40" s="1060">
        <f>OTCHET!G185</f>
        <v>879</v>
      </c>
      <c r="H40" s="1061">
        <f>OTCHET!H185</f>
        <v>0</v>
      </c>
      <c r="I40" s="1061">
        <f>OTCHET!I185</f>
        <v>18744</v>
      </c>
      <c r="J40" s="1062">
        <f>OTCHET!J185</f>
        <v>2218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792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792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0</v>
      </c>
      <c r="F42" s="932">
        <f t="shared" si="1"/>
        <v>160038</v>
      </c>
      <c r="G42" s="1060">
        <f>+OTCHET!G198+OTCHET!G216+OTCHET!G263</f>
        <v>160038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243600</v>
      </c>
      <c r="G48" s="1060">
        <f>OTCHET!G267+OTCHET!G268+OTCHET!G276+OTCHET!G279</f>
        <v>243600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371823</v>
      </c>
      <c r="G54" s="1093">
        <f t="shared" si="4"/>
        <v>371823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371823</v>
      </c>
      <c r="G56" s="1099">
        <f>+OTCHET!G371+OTCHET!G379+OTCHET!G384+OTCHET!G387+OTCHET!G390+OTCHET!G393+OTCHET!G394+OTCHET!G397+OTCHET!G410+OTCHET!G411+OTCHET!G412+OTCHET!G413+OTCHET!G414</f>
        <v>371823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-54448</v>
      </c>
      <c r="G62" s="1111">
        <f t="shared" si="5"/>
        <v>-32694</v>
      </c>
      <c r="H62" s="1112">
        <f t="shared" si="5"/>
        <v>0</v>
      </c>
      <c r="I62" s="1112">
        <f t="shared" si="5"/>
        <v>-18744</v>
      </c>
      <c r="J62" s="1113">
        <f t="shared" si="5"/>
        <v>-3010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54448</v>
      </c>
      <c r="G64" s="1114">
        <f aca="true" t="shared" si="7" ref="G64:L64">SUM(+G66+G74+G75+G82+G83+G84+G87+G88+G89+G90+G91+G92+G93)</f>
        <v>32694</v>
      </c>
      <c r="H64" s="1115">
        <f>SUM(+H66+H74+H75+H82+H83+H84+H87+H88+H89+H90+H91+H92+H93)</f>
        <v>0</v>
      </c>
      <c r="I64" s="1115">
        <f>SUM(+I66+I74+I75+I82+I83+I84+I87+I88+I89+I90+I91+I92+I93)</f>
        <v>18744</v>
      </c>
      <c r="J64" s="1116">
        <f>SUM(+J66+J74+J75+J82+J83+J84+J87+J88+J89+J90+J91+J92+J93)</f>
        <v>3010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54448</v>
      </c>
      <c r="G84" s="1102">
        <f aca="true" t="shared" si="10" ref="G84:M84">+G85+G86</f>
        <v>32694</v>
      </c>
      <c r="H84" s="1103">
        <f>+H85+H86</f>
        <v>0</v>
      </c>
      <c r="I84" s="1103">
        <f>+I85+I86</f>
        <v>18744</v>
      </c>
      <c r="J84" s="1104">
        <f>+J85+J86</f>
        <v>3010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54448</v>
      </c>
      <c r="G86" s="1126">
        <f>+OTCHET!G509+OTCHET!G512+OTCHET!G532</f>
        <v>32694</v>
      </c>
      <c r="H86" s="1127">
        <f>+OTCHET!H509+OTCHET!H512+OTCHET!H532</f>
        <v>0</v>
      </c>
      <c r="I86" s="1127">
        <f>+OTCHET!I509+OTCHET!I512+OTCHET!I532</f>
        <v>18744</v>
      </c>
      <c r="J86" s="1128">
        <f>+OTCHET!J509+OTCHET!J512+OTCHET!J532</f>
        <v>3010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1122015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2" t="s">
        <v>1907</v>
      </c>
      <c r="H106" s="1652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1" t="str">
        <f>+OTCHET!D591</f>
        <v>Юлия Манова</v>
      </c>
      <c r="F108" s="1651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1" t="str">
        <f>+OTCHET!G588</f>
        <v>Юлия Манова</v>
      </c>
      <c r="F112" s="1651"/>
      <c r="G112" s="1469"/>
      <c r="H112" s="890"/>
      <c r="I112" s="1651" t="str">
        <f>+OTCHET!G591</f>
        <v>Венцислав Караджов</v>
      </c>
      <c r="J112" s="1651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59" t="str">
        <f>OTCHET!B7</f>
        <v>ОТЧЕТНИ ДАННИ ПО ЕБК ЗА СМЕТКИТЕ ЗА СРЕДСТВАТА ОТ ЕВРОПЕЙСКИЯ СЪЮЗ - КСФ</v>
      </c>
      <c r="C7" s="1660"/>
      <c r="D7" s="1660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1" t="str">
        <f>OTCHET!B9</f>
        <v>КОМИСИЯ ЗА ЗАЩИТА НА ЛИЧНИТЕ ДАННИ</v>
      </c>
      <c r="C9" s="1662"/>
      <c r="D9" s="1662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1" t="str">
        <f>OTCHET!B12</f>
        <v>Комисия за защита на личните данни</v>
      </c>
      <c r="C12" s="1662"/>
      <c r="D12" s="1662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7" t="s">
        <v>1015</v>
      </c>
      <c r="D19" s="1668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9" t="s">
        <v>1325</v>
      </c>
      <c r="D20" s="1670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49" t="s">
        <v>1019</v>
      </c>
      <c r="D21" s="1710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3" t="s">
        <v>1020</v>
      </c>
      <c r="D22" s="166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7" t="s">
        <v>1024</v>
      </c>
      <c r="D23" s="165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5" t="s">
        <v>1029</v>
      </c>
      <c r="D24" s="166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7" t="s">
        <v>1747</v>
      </c>
      <c r="D25" s="165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7" t="s">
        <v>1037</v>
      </c>
      <c r="D26" s="165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7" t="s">
        <v>1326</v>
      </c>
      <c r="D27" s="165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7" t="s">
        <v>1048</v>
      </c>
      <c r="D28" s="165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7" t="s">
        <v>1051</v>
      </c>
      <c r="D29" s="165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7" t="s">
        <v>1054</v>
      </c>
      <c r="D30" s="165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7" t="s">
        <v>1055</v>
      </c>
      <c r="D31" s="165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7" t="s">
        <v>1062</v>
      </c>
      <c r="D32" s="165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7" t="s">
        <v>1063</v>
      </c>
      <c r="D33" s="165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7" t="s">
        <v>1064</v>
      </c>
      <c r="D34" s="165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7" t="s">
        <v>1065</v>
      </c>
      <c r="D35" s="165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71" t="s">
        <v>1080</v>
      </c>
      <c r="D36" s="167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1" t="s">
        <v>483</v>
      </c>
      <c r="D37" s="167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7" t="s">
        <v>484</v>
      </c>
      <c r="D38" s="165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7" t="s">
        <v>1097</v>
      </c>
      <c r="D39" s="165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7" t="s">
        <v>1100</v>
      </c>
      <c r="D40" s="165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7" t="s">
        <v>1105</v>
      </c>
      <c r="D41" s="165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7" t="s">
        <v>663</v>
      </c>
      <c r="D43" s="165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7" t="s">
        <v>664</v>
      </c>
      <c r="D44" s="165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7" t="s">
        <v>14</v>
      </c>
      <c r="D45" s="165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7" t="s">
        <v>17</v>
      </c>
      <c r="D46" s="165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7" t="s">
        <v>800</v>
      </c>
      <c r="D47" s="165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8" t="s">
        <v>801</v>
      </c>
      <c r="D48" s="1679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0" t="str">
        <f>$B$7</f>
        <v>ОТЧЕТНИ ДАННИ ПО ЕБК ЗА СМЕТКИТЕ ЗА СРЕДСТВАТА ОТ ЕВРОПЕЙСКИЯ СЪЮЗ - КСФ</v>
      </c>
      <c r="C54" s="1681"/>
      <c r="D54" s="1681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3" t="str">
        <f>$B$9</f>
        <v>КОМИСИЯ ЗА ЗАЩИТА НА ЛИЧНИТЕ ДАННИ</v>
      </c>
      <c r="C56" s="1674"/>
      <c r="D56" s="1674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3" t="str">
        <f>$B$12</f>
        <v>Комисия за защита на личните данни</v>
      </c>
      <c r="C59" s="1674"/>
      <c r="D59" s="1674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89" t="s">
        <v>915</v>
      </c>
      <c r="D63" s="1690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5" t="s">
        <v>1758</v>
      </c>
      <c r="M63" s="1675" t="s">
        <v>1759</v>
      </c>
      <c r="N63" s="1675" t="s">
        <v>1760</v>
      </c>
      <c r="O63" s="1675" t="s">
        <v>1761</v>
      </c>
    </row>
    <row r="64" spans="2:15" s="60" customFormat="1" ht="49.5" customHeight="1" thickBot="1">
      <c r="B64" s="101" t="s">
        <v>932</v>
      </c>
      <c r="C64" s="1669" t="s">
        <v>1327</v>
      </c>
      <c r="D64" s="1686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6"/>
      <c r="M64" s="1676"/>
      <c r="N64" s="1682"/>
      <c r="O64" s="1682"/>
    </row>
    <row r="65" spans="2:15" s="60" customFormat="1" ht="21.75" thickBot="1">
      <c r="B65" s="102"/>
      <c r="C65" s="1687" t="s">
        <v>669</v>
      </c>
      <c r="D65" s="1688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7"/>
      <c r="M65" s="1677"/>
      <c r="N65" s="1683"/>
      <c r="O65" s="1683"/>
    </row>
    <row r="66" spans="1:15" s="70" customFormat="1" ht="34.5" customHeight="1">
      <c r="A66" s="77">
        <v>5</v>
      </c>
      <c r="B66" s="68">
        <v>100</v>
      </c>
      <c r="C66" s="1693" t="s">
        <v>670</v>
      </c>
      <c r="D66" s="169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1" t="s">
        <v>673</v>
      </c>
      <c r="D67" s="1672"/>
      <c r="E67" s="186">
        <f>OTCHET!$E185</f>
        <v>0</v>
      </c>
      <c r="F67" s="186">
        <f>OTCHET!$F185</f>
        <v>21841</v>
      </c>
      <c r="G67" s="72">
        <f>OTCHET!$G185</f>
        <v>879</v>
      </c>
      <c r="H67" s="72">
        <f>OTCHET!$H185</f>
        <v>0</v>
      </c>
      <c r="I67" s="72">
        <f>OTCHET!$I185</f>
        <v>18744</v>
      </c>
      <c r="J67" s="72">
        <f>OTCHET!$J185</f>
        <v>2218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7" t="s">
        <v>1173</v>
      </c>
      <c r="D68" s="1658"/>
      <c r="E68" s="186">
        <f>OTCHET!$E191</f>
        <v>0</v>
      </c>
      <c r="F68" s="186">
        <f>OTCHET!$F191</f>
        <v>792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792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5" t="s">
        <v>1179</v>
      </c>
      <c r="D69" s="169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1" t="s">
        <v>1180</v>
      </c>
      <c r="D70" s="1672"/>
      <c r="E70" s="186">
        <f>OTCHET!$E198</f>
        <v>0</v>
      </c>
      <c r="F70" s="186">
        <f>OTCHET!$F198</f>
        <v>160038</v>
      </c>
      <c r="G70" s="72">
        <f>OTCHET!$G198</f>
        <v>160038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1" t="s">
        <v>809</v>
      </c>
      <c r="D71" s="169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1" t="s">
        <v>1365</v>
      </c>
      <c r="D72" s="169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1" t="s">
        <v>1199</v>
      </c>
      <c r="D73" s="169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1" t="s">
        <v>1201</v>
      </c>
      <c r="D74" s="169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4" t="s">
        <v>1202</v>
      </c>
      <c r="D75" s="168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4" t="s">
        <v>1203</v>
      </c>
      <c r="D76" s="168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4" t="s">
        <v>1204</v>
      </c>
      <c r="D77" s="168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1" t="s">
        <v>1205</v>
      </c>
      <c r="D78" s="169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1" t="s">
        <v>1218</v>
      </c>
      <c r="D80" s="169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1" t="s">
        <v>1219</v>
      </c>
      <c r="D81" s="169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1" t="s">
        <v>1220</v>
      </c>
      <c r="D82" s="169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1" t="s">
        <v>1221</v>
      </c>
      <c r="D83" s="169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1" t="s">
        <v>1228</v>
      </c>
      <c r="D84" s="169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1" t="s">
        <v>1232</v>
      </c>
      <c r="D85" s="169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1" t="s">
        <v>1295</v>
      </c>
      <c r="D86" s="169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4" t="s">
        <v>1233</v>
      </c>
      <c r="D87" s="168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1" t="s">
        <v>813</v>
      </c>
      <c r="D88" s="169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6" t="s">
        <v>1234</v>
      </c>
      <c r="D89" s="1697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6" t="s">
        <v>1235</v>
      </c>
      <c r="D90" s="1697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6" t="s">
        <v>285</v>
      </c>
      <c r="D91" s="1697"/>
      <c r="E91" s="186">
        <f>OTCHET!$E276</f>
        <v>0</v>
      </c>
      <c r="F91" s="186">
        <f>OTCHET!$F276</f>
        <v>243600</v>
      </c>
      <c r="G91" s="72">
        <f>OTCHET!$G276</f>
        <v>243600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6" t="s">
        <v>1251</v>
      </c>
      <c r="D92" s="1697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1" t="s">
        <v>1252</v>
      </c>
      <c r="D93" s="169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0" t="s">
        <v>1257</v>
      </c>
      <c r="D94" s="1701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2" t="s">
        <v>1261</v>
      </c>
      <c r="D95" s="1703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4" t="s">
        <v>1262</v>
      </c>
      <c r="D96" s="1704"/>
      <c r="E96" s="87">
        <f>OTCHET!$E293</f>
        <v>0</v>
      </c>
      <c r="F96" s="87">
        <f>OTCHET!$F293</f>
        <v>426271</v>
      </c>
      <c r="G96" s="87">
        <f>OTCHET!$G293</f>
        <v>404517</v>
      </c>
      <c r="H96" s="87">
        <f>OTCHET!$H293</f>
        <v>0</v>
      </c>
      <c r="I96" s="87">
        <f>OTCHET!$I293</f>
        <v>18744</v>
      </c>
      <c r="J96" s="87">
        <f>OTCHET!$J293</f>
        <v>3010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0" t="str">
        <f>$B$7</f>
        <v>ОТЧЕТНИ ДАННИ ПО ЕБК ЗА СМЕТКИТЕ ЗА СРЕДСТВАТА ОТ ЕВРОПЕЙСКИЯ СЪЮЗ - КСФ</v>
      </c>
      <c r="C99" s="1681"/>
      <c r="D99" s="1681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3" t="str">
        <f>$B$9</f>
        <v>КОМИСИЯ ЗА ЗАЩИТА НА ЛИЧНИТЕ ДАННИ</v>
      </c>
      <c r="C101" s="1674"/>
      <c r="D101" s="1674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3" t="str">
        <f>$B$12</f>
        <v>Комисия за защита на личните данни</v>
      </c>
      <c r="C104" s="1674"/>
      <c r="D104" s="1674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5" t="s">
        <v>1729</v>
      </c>
      <c r="D108" s="1706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7" t="s">
        <v>1327</v>
      </c>
      <c r="D109" s="1708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09" t="s">
        <v>380</v>
      </c>
      <c r="D110" s="1710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1" t="s">
        <v>817</v>
      </c>
      <c r="D111" s="171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8" t="s">
        <v>1730</v>
      </c>
      <c r="D112" s="169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7" t="s">
        <v>828</v>
      </c>
      <c r="D113" s="165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2" t="s">
        <v>1410</v>
      </c>
      <c r="D114" s="1713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3" t="s">
        <v>1239</v>
      </c>
      <c r="D115" s="169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1" t="s">
        <v>1240</v>
      </c>
      <c r="D116" s="167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1" t="s">
        <v>1242</v>
      </c>
      <c r="D117" s="1722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18" t="s">
        <v>1243</v>
      </c>
      <c r="D118" s="1685"/>
      <c r="E118" s="193">
        <f>OTCHET!$E387</f>
        <v>0</v>
      </c>
      <c r="F118" s="198">
        <f>OTCHET!$F387</f>
        <v>371823</v>
      </c>
      <c r="G118" s="129">
        <f>OTCHET!$G387</f>
        <v>371823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716" t="s">
        <v>1244</v>
      </c>
      <c r="D119" s="171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8" t="s">
        <v>384</v>
      </c>
      <c r="D121" s="168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8" t="s">
        <v>1299</v>
      </c>
      <c r="D122" s="168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9" t="s">
        <v>1247</v>
      </c>
      <c r="D123" s="172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25" t="s">
        <v>381</v>
      </c>
      <c r="D124" s="1726"/>
      <c r="E124" s="87">
        <f>OTCHET!$E407</f>
        <v>0</v>
      </c>
      <c r="F124" s="87">
        <f>OTCHET!$F407</f>
        <v>371823</v>
      </c>
      <c r="G124" s="87">
        <f>OTCHET!$G407</f>
        <v>371823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09" t="s">
        <v>382</v>
      </c>
      <c r="D125" s="171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3" t="s">
        <v>1697</v>
      </c>
      <c r="D126" s="1724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8" t="s">
        <v>1698</v>
      </c>
      <c r="D127" s="169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7" t="s">
        <v>1330</v>
      </c>
      <c r="D128" s="165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5" t="s">
        <v>1248</v>
      </c>
      <c r="D129" s="166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5" t="s">
        <v>1249</v>
      </c>
      <c r="D130" s="169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4" t="s">
        <v>8</v>
      </c>
      <c r="D131" s="171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5" t="s">
        <v>1696</v>
      </c>
      <c r="D132" s="172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0" t="str">
        <f>$B$7</f>
        <v>ОТЧЕТНИ ДАННИ ПО ЕБК ЗА СМЕТКИТЕ ЗА СРЕДСТВАТА ОТ ЕВРОПЕЙСКИЯ СЪЮЗ - КСФ</v>
      </c>
      <c r="C136" s="1681"/>
      <c r="D136" s="1681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3" t="str">
        <f>$B$9</f>
        <v>КОМИСИЯ ЗА ЗАЩИТА НА ЛИЧНИТЕ ДАННИ</v>
      </c>
      <c r="C138" s="1674"/>
      <c r="D138" s="1674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3" t="str">
        <f>$B$12</f>
        <v>Комисия за защита на личните данни</v>
      </c>
      <c r="C141" s="1674"/>
      <c r="D141" s="1674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-54448</v>
      </c>
      <c r="G148" s="148">
        <f t="shared" si="3"/>
        <v>-32694</v>
      </c>
      <c r="H148" s="148">
        <f t="shared" si="3"/>
        <v>0</v>
      </c>
      <c r="I148" s="148">
        <f t="shared" si="3"/>
        <v>-18744</v>
      </c>
      <c r="J148" s="148">
        <f t="shared" si="3"/>
        <v>-3010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0" t="str">
        <f>$B$7</f>
        <v>ОТЧЕТНИ ДАННИ ПО ЕБК ЗА СМЕТКИТЕ ЗА СРЕДСТВАТА ОТ ЕВРОПЕЙСКИЯ СЪЮЗ - КСФ</v>
      </c>
      <c r="C152" s="1681"/>
      <c r="D152" s="1681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3" t="str">
        <f>$B$9</f>
        <v>КОМИСИЯ ЗА ЗАЩИТА НА ЛИЧНИТЕ ДАННИ</v>
      </c>
      <c r="C154" s="1674"/>
      <c r="D154" s="1674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3" t="str">
        <f>$B$12</f>
        <v>Комисия за защита на личните данни</v>
      </c>
      <c r="C157" s="1674"/>
      <c r="D157" s="1674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5" t="s">
        <v>1292</v>
      </c>
      <c r="D161" s="1670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9" t="s">
        <v>1327</v>
      </c>
      <c r="D162" s="1668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49" t="s">
        <v>1293</v>
      </c>
      <c r="D163" s="1710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29" t="s">
        <v>1700</v>
      </c>
      <c r="D164" s="169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1" t="s">
        <v>1703</v>
      </c>
      <c r="D165" s="169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1" t="s">
        <v>1706</v>
      </c>
      <c r="D166" s="169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4" t="s">
        <v>1709</v>
      </c>
      <c r="D167" s="168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7" t="s">
        <v>1716</v>
      </c>
      <c r="D168" s="1728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1" t="s">
        <v>1331</v>
      </c>
      <c r="D169" s="167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5" t="s">
        <v>1332</v>
      </c>
      <c r="D170" s="169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5" t="s">
        <v>169</v>
      </c>
      <c r="D171" s="169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7" t="s">
        <v>1333</v>
      </c>
      <c r="D172" s="165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1" t="s">
        <v>178</v>
      </c>
      <c r="D173" s="167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1" t="s">
        <v>182</v>
      </c>
      <c r="D174" s="167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5" t="s">
        <v>402</v>
      </c>
      <c r="D175" s="169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5" t="s">
        <v>1731</v>
      </c>
      <c r="D176" s="1695"/>
      <c r="E176" s="193">
        <f>OTCHET!$E512</f>
        <v>0</v>
      </c>
      <c r="F176" s="194">
        <f>OTCHET!$F512</f>
        <v>54448</v>
      </c>
      <c r="G176" s="123">
        <f>OTCHET!$G512</f>
        <v>32694</v>
      </c>
      <c r="H176" s="123">
        <f>OTCHET!$H512</f>
        <v>0</v>
      </c>
      <c r="I176" s="123">
        <f>OTCHET!$I512</f>
        <v>18744</v>
      </c>
      <c r="J176" s="123">
        <f>OTCHET!$J512</f>
        <v>3010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718" t="s">
        <v>1414</v>
      </c>
      <c r="D177" s="1685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1" t="s">
        <v>190</v>
      </c>
      <c r="D178" s="167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8" t="s">
        <v>1732</v>
      </c>
      <c r="D179" s="1721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0" t="s">
        <v>1334</v>
      </c>
      <c r="D180" s="169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1" t="s">
        <v>1335</v>
      </c>
      <c r="D181" s="167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0" t="s">
        <v>1336</v>
      </c>
      <c r="D182" s="1739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730" t="s">
        <v>1337</v>
      </c>
      <c r="D183" s="1695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0" t="s">
        <v>873</v>
      </c>
      <c r="D184" s="1713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9" t="s">
        <v>1757</v>
      </c>
      <c r="D185" s="1668"/>
      <c r="E185" s="87">
        <f>OTCHET!$E585</f>
        <v>0</v>
      </c>
      <c r="F185" s="87">
        <f>OTCHET!$F585</f>
        <v>54448</v>
      </c>
      <c r="G185" s="87">
        <f>OTCHET!$G585</f>
        <v>32694</v>
      </c>
      <c r="H185" s="87">
        <f>OTCHET!$H585</f>
        <v>0</v>
      </c>
      <c r="I185" s="87">
        <f>OTCHET!$I585</f>
        <v>18744</v>
      </c>
      <c r="J185" s="87">
        <f>OTCHET!$J585</f>
        <v>3010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0" t="str">
        <f>$B$7</f>
        <v>ОТЧЕТНИ ДАННИ ПО ЕБК ЗА СМЕТКИТЕ ЗА СРЕДСТВАТА ОТ ЕВРОПЕЙСКИЯ СЪЮЗ - КСФ</v>
      </c>
      <c r="C189" s="1681"/>
      <c r="D189" s="1681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3" t="str">
        <f>$B$9</f>
        <v>КОМИСИЯ ЗА ЗАЩИТА НА ЛИЧНИТЕ ДАННИ</v>
      </c>
      <c r="C191" s="1674"/>
      <c r="D191" s="1674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3" t="str">
        <f>$B$12</f>
        <v>Комисия за защита на личните данни</v>
      </c>
      <c r="C194" s="1674"/>
      <c r="D194" s="1674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2" t="s">
        <v>1338</v>
      </c>
      <c r="D198" s="1668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3"/>
      <c r="D199" s="1670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7" t="s">
        <v>1340</v>
      </c>
      <c r="D200" s="1738"/>
      <c r="E200" s="201">
        <f>SUMIF(OTCHET!L:L,1,OTCHET!E:E)</f>
        <v>0</v>
      </c>
      <c r="F200" s="201">
        <f>SUMIF(OTCHET!L:L,1,OTCHET!F:F)</f>
        <v>426271</v>
      </c>
      <c r="G200" s="201">
        <f>SUMIF(OTCHET!L:L,1,OTCHET!G:G)</f>
        <v>404517</v>
      </c>
      <c r="H200" s="201">
        <f>SUMIF(OTCHET!L:L,1,OTCHET!H:H)</f>
        <v>0</v>
      </c>
      <c r="I200" s="201">
        <f>SUMIF(OTCHET!L:L,1,OTCHET!I:I)</f>
        <v>18744</v>
      </c>
      <c r="J200" s="201">
        <f>SUMIF(OTCHET!L:L,1,OTCHET!J:J)</f>
        <v>3010</v>
      </c>
      <c r="K200" s="180">
        <v>1</v>
      </c>
    </row>
    <row r="201" spans="2:11" ht="21">
      <c r="B201" s="170" t="s">
        <v>1341</v>
      </c>
      <c r="C201" s="1746" t="s">
        <v>1342</v>
      </c>
      <c r="D201" s="1747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6" t="s">
        <v>1344</v>
      </c>
      <c r="D202" s="1747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3" t="s">
        <v>1346</v>
      </c>
      <c r="D203" s="1734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5" t="s">
        <v>1348</v>
      </c>
      <c r="D204" s="1736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748" t="s">
        <v>1350</v>
      </c>
      <c r="D205" s="1748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1" t="s">
        <v>1352</v>
      </c>
      <c r="D206" s="1732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1" t="s">
        <v>1354</v>
      </c>
      <c r="D207" s="1732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4" t="s">
        <v>1356</v>
      </c>
      <c r="D208" s="1745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0" t="s">
        <v>1357</v>
      </c>
      <c r="D209" s="1741"/>
      <c r="E209" s="172">
        <f aca="true" t="shared" si="5" ref="E209:J209">SUM(E200:E208)</f>
        <v>0</v>
      </c>
      <c r="F209" s="172">
        <f t="shared" si="5"/>
        <v>426271</v>
      </c>
      <c r="G209" s="172">
        <f t="shared" si="5"/>
        <v>404517</v>
      </c>
      <c r="H209" s="172">
        <f t="shared" si="5"/>
        <v>0</v>
      </c>
      <c r="I209" s="172">
        <f t="shared" si="5"/>
        <v>18744</v>
      </c>
      <c r="J209" s="172">
        <f t="shared" si="5"/>
        <v>3010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377">
      <selection activeCell="F388" sqref="F38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7" t="str">
        <f>VLOOKUP(E15,SMETKA,2,FALSE)</f>
        <v>ОТЧЕТНИ ДАННИ ПО ЕБК ЗА СМЕТКИТЕ ЗА СРЕДСТВАТА ОТ ЕВРОПЕЙСКИЯ СЪЮЗ - КСФ</v>
      </c>
      <c r="C7" s="1778"/>
      <c r="D7" s="1778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9" t="s">
        <v>1924</v>
      </c>
      <c r="C9" s="1780"/>
      <c r="D9" s="1781"/>
      <c r="E9" s="1165">
        <v>42005</v>
      </c>
      <c r="F9" s="1166">
        <v>42338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2" t="str">
        <f>VLOOKUP(F12,PRBK,2,FALSE)</f>
        <v>Комисия за защита на личните данни</v>
      </c>
      <c r="C12" s="1783"/>
      <c r="D12" s="1784"/>
      <c r="E12" s="1640" t="s">
        <v>1923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98</v>
      </c>
      <c r="F15" s="1621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5" t="s">
        <v>1020</v>
      </c>
      <c r="D22" s="178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7" t="s">
        <v>1024</v>
      </c>
      <c r="D28" s="178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7" t="s">
        <v>1029</v>
      </c>
      <c r="D33" s="178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7" t="s">
        <v>1747</v>
      </c>
      <c r="D39" s="178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5" t="str">
        <f>$B$7</f>
        <v>ОТЧЕТНИ ДАННИ ПО ЕБК ЗА СМЕТКИТЕ ЗА СРЕДСТВАТА ОТ ЕВРОПЕЙСКИЯ СЪЮЗ - КСФ</v>
      </c>
      <c r="C169" s="1756"/>
      <c r="D169" s="1756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7" t="str">
        <f>$B$9</f>
        <v>КОМИСИЯ ЗА ЗАЩИТА НА ЛИЧНИТЕ ДАННИ</v>
      </c>
      <c r="C171" s="1758"/>
      <c r="D171" s="1759"/>
      <c r="E171" s="1165">
        <f>$E$9</f>
        <v>42005</v>
      </c>
      <c r="F171" s="1259">
        <f>$F$9</f>
        <v>42338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2" t="str">
        <f>$B$12</f>
        <v>Комисия за защита на личните данни</v>
      </c>
      <c r="C174" s="1783"/>
      <c r="D174" s="1784"/>
      <c r="E174" s="1262" t="s">
        <v>1777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98</v>
      </c>
      <c r="F176" s="1615" t="str">
        <f>$F$15</f>
        <v>СЕС - КСФ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2" t="s">
        <v>670</v>
      </c>
      <c r="D182" s="1767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0" t="s">
        <v>673</v>
      </c>
      <c r="D185" s="1770"/>
      <c r="E185" s="523">
        <f aca="true" t="shared" si="30" ref="E185:J185">SUMIF($B$595:$B$12264,$B185,E$595:E$12264)</f>
        <v>0</v>
      </c>
      <c r="F185" s="524">
        <f t="shared" si="30"/>
        <v>21841</v>
      </c>
      <c r="G185" s="641">
        <f t="shared" si="30"/>
        <v>879</v>
      </c>
      <c r="H185" s="642">
        <f t="shared" si="30"/>
        <v>0</v>
      </c>
      <c r="I185" s="642">
        <f t="shared" si="30"/>
        <v>18744</v>
      </c>
      <c r="J185" s="643">
        <f t="shared" si="30"/>
        <v>2218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21841</v>
      </c>
      <c r="G187" s="650">
        <f t="shared" si="31"/>
        <v>879</v>
      </c>
      <c r="H187" s="651">
        <f t="shared" si="31"/>
        <v>0</v>
      </c>
      <c r="I187" s="651">
        <f t="shared" si="31"/>
        <v>18744</v>
      </c>
      <c r="J187" s="652">
        <f t="shared" si="31"/>
        <v>2218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3" t="s">
        <v>1173</v>
      </c>
      <c r="D191" s="1773"/>
      <c r="E191" s="523">
        <f aca="true" t="shared" si="32" ref="E191:J191">SUMIF($B$595:$B$12264,$B191,E$595:E$12264)</f>
        <v>0</v>
      </c>
      <c r="F191" s="524">
        <f t="shared" si="32"/>
        <v>792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792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382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382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259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259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151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151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8" t="s">
        <v>1179</v>
      </c>
      <c r="D197" s="1769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0" t="s">
        <v>1180</v>
      </c>
      <c r="D198" s="1770"/>
      <c r="E198" s="525">
        <f t="shared" si="34"/>
        <v>0</v>
      </c>
      <c r="F198" s="526">
        <f t="shared" si="34"/>
        <v>160038</v>
      </c>
      <c r="G198" s="641">
        <f t="shared" si="34"/>
        <v>160038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160038</v>
      </c>
      <c r="G205" s="656">
        <f t="shared" si="35"/>
        <v>160038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4" t="s">
        <v>809</v>
      </c>
      <c r="D216" s="1764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4" t="s">
        <v>1365</v>
      </c>
      <c r="D220" s="1764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4" t="s">
        <v>1199</v>
      </c>
      <c r="D226" s="1764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4" t="s">
        <v>1201</v>
      </c>
      <c r="D229" s="1771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6" t="s">
        <v>1202</v>
      </c>
      <c r="D230" s="1767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6" t="s">
        <v>1203</v>
      </c>
      <c r="D231" s="1767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6" t="s">
        <v>1204</v>
      </c>
      <c r="D232" s="1767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4" t="s">
        <v>1205</v>
      </c>
      <c r="D233" s="1764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4" t="s">
        <v>1218</v>
      </c>
      <c r="D247" s="1764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4" t="s">
        <v>1219</v>
      </c>
      <c r="D248" s="1764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4" t="s">
        <v>1220</v>
      </c>
      <c r="D249" s="1764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4" t="s">
        <v>1221</v>
      </c>
      <c r="D250" s="1764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4" t="s">
        <v>1228</v>
      </c>
      <c r="D257" s="1764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4" t="s">
        <v>1232</v>
      </c>
      <c r="D261" s="1764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4" t="s">
        <v>1295</v>
      </c>
      <c r="D262" s="1764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6" t="s">
        <v>1233</v>
      </c>
      <c r="D263" s="1767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4" t="s">
        <v>813</v>
      </c>
      <c r="D264" s="1764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5" t="s">
        <v>1234</v>
      </c>
      <c r="D267" s="1765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5" t="s">
        <v>1235</v>
      </c>
      <c r="D268" s="1765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5" t="s">
        <v>285</v>
      </c>
      <c r="D276" s="1765"/>
      <c r="E276" s="525">
        <f aca="true" t="shared" si="55" ref="E276:J276">SUMIF($B$595:$B$12264,$B276,E$595:E$12264)</f>
        <v>0</v>
      </c>
      <c r="F276" s="526">
        <f t="shared" si="55"/>
        <v>243600</v>
      </c>
      <c r="G276" s="641">
        <f t="shared" si="55"/>
        <v>243600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243600</v>
      </c>
      <c r="G277" s="644">
        <f t="shared" si="56"/>
        <v>243600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5" t="s">
        <v>1251</v>
      </c>
      <c r="D279" s="1765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4" t="s">
        <v>1252</v>
      </c>
      <c r="D280" s="1764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1" t="s">
        <v>1798</v>
      </c>
      <c r="D285" s="1752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1" t="s">
        <v>1261</v>
      </c>
      <c r="D289" s="1792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0</v>
      </c>
      <c r="F293" s="540">
        <f t="shared" si="62"/>
        <v>426271</v>
      </c>
      <c r="G293" s="829">
        <f t="shared" si="62"/>
        <v>404517</v>
      </c>
      <c r="H293" s="830">
        <f t="shared" si="62"/>
        <v>0</v>
      </c>
      <c r="I293" s="830">
        <f t="shared" si="62"/>
        <v>18744</v>
      </c>
      <c r="J293" s="831">
        <f t="shared" si="62"/>
        <v>3010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5" t="str">
        <f>$B$7</f>
        <v>ОТЧЕТНИ ДАННИ ПО ЕБК ЗА СМЕТКИТЕ ЗА СРЕДСТВАТА ОТ ЕВРОПЕЙСКИЯ СЪЮЗ - КСФ</v>
      </c>
      <c r="C298" s="1756"/>
      <c r="D298" s="1756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7" t="str">
        <f>$B$9</f>
        <v>КОМИСИЯ ЗА ЗАЩИТА НА ЛИЧНИТЕ ДАННИ</v>
      </c>
      <c r="C300" s="1758"/>
      <c r="D300" s="1759"/>
      <c r="E300" s="1165">
        <f>$E$9</f>
        <v>42005</v>
      </c>
      <c r="F300" s="1259">
        <f>$F$9</f>
        <v>42338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2" t="str">
        <f>$B$12</f>
        <v>Комисия за защита на личните данни</v>
      </c>
      <c r="C303" s="1783"/>
      <c r="D303" s="1784"/>
      <c r="E303" s="1262" t="s">
        <v>1777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98</v>
      </c>
      <c r="F305" s="1621" t="str">
        <f>+$F$15</f>
        <v>СЕС - КСФ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3" t="s">
        <v>378</v>
      </c>
      <c r="C332" s="1763"/>
      <c r="D332" s="1763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5" t="str">
        <f>$B$7</f>
        <v>ОТЧЕТНИ ДАННИ ПО ЕБК ЗА СМЕТКИТЕ ЗА СРЕДСТВАТА ОТ ЕВРОПЕЙСКИЯ СЪЮЗ - КСФ</v>
      </c>
      <c r="C336" s="1756"/>
      <c r="D336" s="1756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7" t="str">
        <f>$B$9</f>
        <v>КОМИСИЯ ЗА ЗАЩИТА НА ЛИЧНИТЕ ДАННИ</v>
      </c>
      <c r="C338" s="1758"/>
      <c r="D338" s="1759"/>
      <c r="E338" s="1165">
        <f>$E$9</f>
        <v>42005</v>
      </c>
      <c r="F338" s="1510">
        <f>$F$9</f>
        <v>42338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2" t="str">
        <f>$B$12</f>
        <v>Комисия за защита на личните данни</v>
      </c>
      <c r="C341" s="1783"/>
      <c r="D341" s="1784"/>
      <c r="E341" s="1511" t="s">
        <v>1777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98</v>
      </c>
      <c r="F343" s="1621" t="str">
        <f>+$F$15</f>
        <v>СЕС - КСФ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5" t="s">
        <v>816</v>
      </c>
      <c r="D349" s="1796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3" t="s">
        <v>828</v>
      </c>
      <c r="D363" s="1794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3" t="s">
        <v>1410</v>
      </c>
      <c r="D371" s="1794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3" t="s">
        <v>1239</v>
      </c>
      <c r="D376" s="1794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3" t="s">
        <v>1240</v>
      </c>
      <c r="D379" s="1794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3" t="s">
        <v>1242</v>
      </c>
      <c r="D384" s="1794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3" t="s">
        <v>1243</v>
      </c>
      <c r="D387" s="1794"/>
      <c r="E387" s="564">
        <f aca="true" t="shared" si="74" ref="E387:J387">+E388+E389</f>
        <v>0</v>
      </c>
      <c r="F387" s="565">
        <f t="shared" si="74"/>
        <v>371823</v>
      </c>
      <c r="G387" s="604">
        <f t="shared" si="74"/>
        <v>371823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371823</v>
      </c>
      <c r="G388" s="608">
        <v>371823</v>
      </c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3" t="s">
        <v>1820</v>
      </c>
      <c r="D390" s="1794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3" t="s">
        <v>383</v>
      </c>
      <c r="D393" s="1794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3" t="s">
        <v>384</v>
      </c>
      <c r="D394" s="1794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3" t="s">
        <v>1299</v>
      </c>
      <c r="D397" s="1794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3" t="s">
        <v>1247</v>
      </c>
      <c r="D400" s="1794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1621</v>
      </c>
      <c r="G401" s="1604">
        <v>0</v>
      </c>
      <c r="H401" s="1605">
        <v>0</v>
      </c>
      <c r="I401" s="1605">
        <v>0</v>
      </c>
      <c r="J401" s="610">
        <v>1621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689</v>
      </c>
      <c r="G402" s="1606">
        <v>0</v>
      </c>
      <c r="H402" s="1607">
        <v>0</v>
      </c>
      <c r="I402" s="1607">
        <v>0</v>
      </c>
      <c r="J402" s="613">
        <v>689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431</v>
      </c>
      <c r="G403" s="1606">
        <v>0</v>
      </c>
      <c r="H403" s="1607">
        <v>0</v>
      </c>
      <c r="I403" s="1607">
        <v>0</v>
      </c>
      <c r="J403" s="613">
        <v>431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269</v>
      </c>
      <c r="G404" s="1606">
        <v>0</v>
      </c>
      <c r="H404" s="1607">
        <v>0</v>
      </c>
      <c r="I404" s="1607">
        <v>0</v>
      </c>
      <c r="J404" s="613">
        <v>269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-3010</v>
      </c>
      <c r="G405" s="1606">
        <v>0</v>
      </c>
      <c r="H405" s="1607">
        <v>0</v>
      </c>
      <c r="I405" s="1607">
        <v>0</v>
      </c>
      <c r="J405" s="613">
        <v>-3010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0</v>
      </c>
      <c r="F407" s="572">
        <f t="shared" si="80"/>
        <v>371823</v>
      </c>
      <c r="G407" s="629">
        <f t="shared" si="80"/>
        <v>371823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3" t="s">
        <v>1698</v>
      </c>
      <c r="D410" s="1794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3" t="s">
        <v>1304</v>
      </c>
      <c r="D411" s="1794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3" t="s">
        <v>1248</v>
      </c>
      <c r="D412" s="1794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3" t="s">
        <v>1249</v>
      </c>
      <c r="D413" s="1794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3" t="s">
        <v>1899</v>
      </c>
      <c r="D414" s="1794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7" t="str">
        <f>$B$7</f>
        <v>ОТЧЕТНИ ДАННИ ПО ЕБК ЗА СМЕТКИТЕ ЗА СРЕДСТВАТА ОТ ЕВРОПЕЙСКИЯ СЪЮЗ - КСФ</v>
      </c>
      <c r="C421" s="1798"/>
      <c r="D421" s="1798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7" t="str">
        <f>$B$9</f>
        <v>КОМИСИЯ ЗА ЗАЩИТА НА ЛИЧНИТЕ ДАННИ</v>
      </c>
      <c r="C423" s="1758"/>
      <c r="D423" s="1759"/>
      <c r="E423" s="1165">
        <f>$E$9</f>
        <v>42005</v>
      </c>
      <c r="F423" s="1510">
        <f>$F$9</f>
        <v>42338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2" t="str">
        <f>$B$12</f>
        <v>Комисия за защита на личните данни</v>
      </c>
      <c r="C426" s="1783"/>
      <c r="D426" s="1784"/>
      <c r="E426" s="1511" t="s">
        <v>1777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98</v>
      </c>
      <c r="F428" s="1615" t="str">
        <f>+$F$15</f>
        <v>СЕС - КСФ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-54448</v>
      </c>
      <c r="G433" s="1561">
        <f t="shared" si="83"/>
        <v>-32694</v>
      </c>
      <c r="H433" s="1562">
        <f t="shared" si="83"/>
        <v>0</v>
      </c>
      <c r="I433" s="1562">
        <f t="shared" si="83"/>
        <v>-18744</v>
      </c>
      <c r="J433" s="1563">
        <f t="shared" si="83"/>
        <v>-3010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54448</v>
      </c>
      <c r="G434" s="1566">
        <f t="shared" si="84"/>
        <v>32694</v>
      </c>
      <c r="H434" s="1567">
        <f t="shared" si="84"/>
        <v>0</v>
      </c>
      <c r="I434" s="1567">
        <f t="shared" si="84"/>
        <v>18744</v>
      </c>
      <c r="J434" s="1568">
        <f t="shared" si="84"/>
        <v>3010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5" t="str">
        <f>$B$7</f>
        <v>ОТЧЕТНИ ДАННИ ПО ЕБК ЗА СМЕТКИТЕ ЗА СРЕДСТВАТА ОТ ЕВРОПЕЙСКИЯ СЪЮЗ - КСФ</v>
      </c>
      <c r="C437" s="1756"/>
      <c r="D437" s="1756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7" t="str">
        <f>$B$9</f>
        <v>КОМИСИЯ ЗА ЗАЩИТА НА ЛИЧНИТЕ ДАННИ</v>
      </c>
      <c r="C439" s="1758"/>
      <c r="D439" s="1759"/>
      <c r="E439" s="1165">
        <f>$E$9</f>
        <v>42005</v>
      </c>
      <c r="F439" s="1510">
        <f>$F$9</f>
        <v>42338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2" t="str">
        <f>$B$12</f>
        <v>Комисия за защита на личните данни</v>
      </c>
      <c r="C442" s="1783"/>
      <c r="D442" s="1784"/>
      <c r="E442" s="1511" t="s">
        <v>1777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98</v>
      </c>
      <c r="F444" s="1615" t="str">
        <f>+$F$15</f>
        <v>СЕС - КСФ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2" t="s">
        <v>1700</v>
      </c>
      <c r="D449" s="1803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0" t="s">
        <v>1703</v>
      </c>
      <c r="D453" s="1820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0" t="s">
        <v>1706</v>
      </c>
      <c r="D456" s="1820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2" t="s">
        <v>1709</v>
      </c>
      <c r="D459" s="1803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1" t="s">
        <v>1716</v>
      </c>
      <c r="D466" s="1822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99" t="s">
        <v>1827</v>
      </c>
      <c r="D469" s="1799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4" t="s">
        <v>1834</v>
      </c>
      <c r="D485" s="1805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4" t="s">
        <v>169</v>
      </c>
      <c r="D490" s="1805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8" t="s">
        <v>1843</v>
      </c>
      <c r="D491" s="1808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99" t="s">
        <v>178</v>
      </c>
      <c r="D500" s="1799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99" t="s">
        <v>182</v>
      </c>
      <c r="D504" s="1799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99" t="s">
        <v>1833</v>
      </c>
      <c r="D509" s="1810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4" t="s">
        <v>1832</v>
      </c>
      <c r="D512" s="1801"/>
      <c r="E512" s="729">
        <f aca="true" t="shared" si="99" ref="E512:J512">SUM(E513:E518)</f>
        <v>0</v>
      </c>
      <c r="F512" s="730">
        <f t="shared" si="99"/>
        <v>54448</v>
      </c>
      <c r="G512" s="802">
        <f t="shared" si="99"/>
        <v>32694</v>
      </c>
      <c r="H512" s="800">
        <f t="shared" si="99"/>
        <v>0</v>
      </c>
      <c r="I512" s="800">
        <f t="shared" si="99"/>
        <v>18744</v>
      </c>
      <c r="J512" s="766">
        <f t="shared" si="99"/>
        <v>3010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54448</v>
      </c>
      <c r="G515" s="611">
        <v>32694</v>
      </c>
      <c r="H515" s="612"/>
      <c r="I515" s="612">
        <v>18744</v>
      </c>
      <c r="J515" s="613">
        <v>3010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6" t="s">
        <v>1414</v>
      </c>
      <c r="D519" s="1807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99" t="s">
        <v>190</v>
      </c>
      <c r="D523" s="1799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09" t="s">
        <v>1828</v>
      </c>
      <c r="D524" s="1809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0" t="s">
        <v>1829</v>
      </c>
      <c r="D529" s="1801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99" t="s">
        <v>1830</v>
      </c>
      <c r="D532" s="1799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0" t="s">
        <v>1840</v>
      </c>
      <c r="D554" s="1800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0" t="s">
        <v>1831</v>
      </c>
      <c r="D574" s="1801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0" t="s">
        <v>873</v>
      </c>
      <c r="D579" s="1801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54448</v>
      </c>
      <c r="G585" s="1599">
        <f t="shared" si="110"/>
        <v>32694</v>
      </c>
      <c r="H585" s="1600">
        <f t="shared" si="110"/>
        <v>0</v>
      </c>
      <c r="I585" s="1600">
        <f t="shared" si="110"/>
        <v>18744</v>
      </c>
      <c r="J585" s="1601">
        <f t="shared" si="110"/>
        <v>3010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7" t="s">
        <v>1925</v>
      </c>
      <c r="H588" s="1818"/>
      <c r="I588" s="1818"/>
      <c r="J588" s="1819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4" t="s">
        <v>1909</v>
      </c>
      <c r="H589" s="1814"/>
      <c r="I589" s="1814"/>
      <c r="J589" s="1814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1925</v>
      </c>
      <c r="E591" s="1233"/>
      <c r="F591" s="441" t="s">
        <v>1903</v>
      </c>
      <c r="G591" s="1811" t="s">
        <v>1926</v>
      </c>
      <c r="H591" s="1812"/>
      <c r="I591" s="1812"/>
      <c r="J591" s="1813"/>
      <c r="K591" s="4">
        <v>1</v>
      </c>
      <c r="L591" s="757"/>
    </row>
    <row r="592" spans="1:12" ht="21.75" customHeight="1">
      <c r="A592" s="10"/>
      <c r="B592" s="1815" t="s">
        <v>1902</v>
      </c>
      <c r="C592" s="1816"/>
      <c r="D592" s="1235" t="s">
        <v>1876</v>
      </c>
      <c r="E592" s="1231"/>
      <c r="F592" s="1232"/>
      <c r="G592" s="1814" t="s">
        <v>1909</v>
      </c>
      <c r="H592" s="1814"/>
      <c r="I592" s="1814"/>
      <c r="J592" s="1814"/>
      <c r="K592" s="4">
        <v>1</v>
      </c>
      <c r="L592" s="757"/>
    </row>
    <row r="593" spans="1:12" ht="18.75" customHeight="1">
      <c r="A593" s="15"/>
      <c r="B593" s="1789">
        <v>1122015</v>
      </c>
      <c r="C593" s="1790"/>
      <c r="D593" s="1236" t="s">
        <v>1904</v>
      </c>
      <c r="E593" s="1219">
        <v>9153524</v>
      </c>
      <c r="F593" s="1225"/>
      <c r="G593" s="1234" t="s">
        <v>1905</v>
      </c>
      <c r="H593" s="1774" t="s">
        <v>1927</v>
      </c>
      <c r="I593" s="1775"/>
      <c r="J593" s="1776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5" t="str">
        <f>$B$7</f>
        <v>ОТЧЕТНИ ДАННИ ПО ЕБК ЗА СМЕТКИТЕ ЗА СРЕДСТВАТА ОТ ЕВРОПЕЙСКИЯ СЪЮЗ - КСФ</v>
      </c>
      <c r="C600" s="1756"/>
      <c r="D600" s="1756"/>
      <c r="E600" s="1252"/>
      <c r="F600" s="1252"/>
      <c r="G600" s="1253"/>
      <c r="H600" s="1253"/>
      <c r="I600" s="1253"/>
      <c r="J600" s="1253"/>
      <c r="K600" s="164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7" t="str">
        <f>$B$9</f>
        <v>КОМИСИЯ ЗА ЗАЩИТА НА ЛИЧНИТЕ ДАННИ</v>
      </c>
      <c r="C602" s="1758"/>
      <c r="D602" s="1759"/>
      <c r="E602" s="1165">
        <f>$E$9</f>
        <v>42005</v>
      </c>
      <c r="F602" s="1259">
        <f>$F$9</f>
        <v>42338</v>
      </c>
      <c r="G602" s="848"/>
      <c r="H602" s="848"/>
      <c r="I602" s="848"/>
      <c r="J602" s="848"/>
      <c r="K602" s="164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0" t="str">
        <f>$B$12</f>
        <v>Комисия за защита на личните данни</v>
      </c>
      <c r="C605" s="1761"/>
      <c r="D605" s="1762"/>
      <c r="E605" s="1262" t="s">
        <v>1777</v>
      </c>
      <c r="F605" s="1263" t="str">
        <f>$F$12</f>
        <v>3400</v>
      </c>
      <c r="G605" s="1264"/>
      <c r="H605" s="848"/>
      <c r="I605" s="848"/>
      <c r="J605" s="848"/>
      <c r="K605" s="164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98</v>
      </c>
      <c r="F607" s="1621" t="str">
        <f>$F$15</f>
        <v>СЕС - КСФ</v>
      </c>
      <c r="G607" s="848"/>
      <c r="H607" s="1271"/>
      <c r="I607" s="848"/>
      <c r="J607" s="1271"/>
      <c r="K607" s="164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9" t="str">
        <f>VLOOKUP(D612,OP_LIST2,2,FALSE)</f>
        <v>98302</v>
      </c>
      <c r="D612" s="1648" t="s">
        <v>317</v>
      </c>
      <c r="E612" s="442"/>
      <c r="F612" s="845"/>
      <c r="G612" s="1294"/>
      <c r="H612" s="851"/>
      <c r="I612" s="851"/>
      <c r="J612" s="852"/>
      <c r="K612" s="164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3">
        <f>VLOOKUP(D614,EBK_DEIN2,2,FALSE)</f>
        <v>1111</v>
      </c>
      <c r="D613" s="1642" t="s">
        <v>1734</v>
      </c>
      <c r="E613" s="845"/>
      <c r="F613" s="845"/>
      <c r="G613" s="1296"/>
      <c r="H613" s="853"/>
      <c r="I613" s="853"/>
      <c r="J613" s="854"/>
      <c r="K613" s="164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1111</v>
      </c>
      <c r="D614" s="1641" t="s">
        <v>67</v>
      </c>
      <c r="E614" s="845"/>
      <c r="F614" s="845"/>
      <c r="G614" s="1296"/>
      <c r="H614" s="853"/>
      <c r="I614" s="853"/>
      <c r="J614" s="854"/>
      <c r="K614" s="164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2" t="s">
        <v>670</v>
      </c>
      <c r="D616" s="1767"/>
      <c r="E616" s="164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4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304"/>
      <c r="C617" s="1305">
        <v>101</v>
      </c>
      <c r="D617" s="1306" t="s">
        <v>671</v>
      </c>
      <c r="E617" s="685"/>
      <c r="F617" s="694">
        <f>G617+H617+I617+J617</f>
        <v>0</v>
      </c>
      <c r="G617" s="608"/>
      <c r="H617" s="609"/>
      <c r="I617" s="609"/>
      <c r="J617" s="610"/>
      <c r="K617" s="164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4">
        <f t="shared" si="113"/>
      </c>
      <c r="L618" s="557"/>
    </row>
    <row r="619" spans="1:12" ht="15.75">
      <c r="A619" s="361"/>
      <c r="B619" s="1303">
        <v>200</v>
      </c>
      <c r="C619" s="1770" t="s">
        <v>673</v>
      </c>
      <c r="D619" s="1770"/>
      <c r="E619" s="1645">
        <f aca="true" t="shared" si="114" ref="E619:J619">SUM(E620:E624)</f>
        <v>0</v>
      </c>
      <c r="F619" s="524">
        <f t="shared" si="114"/>
        <v>21841</v>
      </c>
      <c r="G619" s="641">
        <f t="shared" si="114"/>
        <v>879</v>
      </c>
      <c r="H619" s="642">
        <f t="shared" si="114"/>
        <v>0</v>
      </c>
      <c r="I619" s="642">
        <f t="shared" si="114"/>
        <v>18744</v>
      </c>
      <c r="J619" s="643">
        <f t="shared" si="114"/>
        <v>2218</v>
      </c>
      <c r="K619" s="1644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4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/>
      <c r="F621" s="696">
        <f>G621+H621+I621+J621</f>
        <v>21841</v>
      </c>
      <c r="G621" s="611">
        <v>879</v>
      </c>
      <c r="H621" s="612"/>
      <c r="I621" s="612">
        <v>18744</v>
      </c>
      <c r="J621" s="613">
        <v>2218</v>
      </c>
      <c r="K621" s="1644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4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/>
      <c r="F623" s="696">
        <f>G623+H623+I623+J623</f>
        <v>0</v>
      </c>
      <c r="G623" s="611"/>
      <c r="H623" s="612"/>
      <c r="I623" s="612"/>
      <c r="J623" s="613"/>
      <c r="K623" s="1644">
        <f t="shared" si="113"/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/>
      <c r="F624" s="695">
        <f>G624+H624+I624+J624</f>
        <v>0</v>
      </c>
      <c r="G624" s="620"/>
      <c r="H624" s="621"/>
      <c r="I624" s="621"/>
      <c r="J624" s="622"/>
      <c r="K624" s="1644">
        <f t="shared" si="113"/>
      </c>
      <c r="L624" s="557"/>
    </row>
    <row r="625" spans="1:12" ht="15.75">
      <c r="A625" s="5"/>
      <c r="B625" s="1303">
        <v>500</v>
      </c>
      <c r="C625" s="1773" t="s">
        <v>1173</v>
      </c>
      <c r="D625" s="1773"/>
      <c r="E625" s="1645">
        <f aca="true" t="shared" si="115" ref="E625:J625">SUM(E626:E630)</f>
        <v>0</v>
      </c>
      <c r="F625" s="524">
        <f t="shared" si="115"/>
        <v>792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792</v>
      </c>
      <c r="K625" s="1644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/>
      <c r="F626" s="694">
        <f aca="true" t="shared" si="116" ref="F626:F631">G626+H626+I626+J626</f>
        <v>382</v>
      </c>
      <c r="G626" s="1604">
        <v>0</v>
      </c>
      <c r="H626" s="1605">
        <v>0</v>
      </c>
      <c r="I626" s="1605">
        <v>0</v>
      </c>
      <c r="J626" s="610">
        <v>382</v>
      </c>
      <c r="K626" s="1644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4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/>
      <c r="F628" s="696">
        <f t="shared" si="116"/>
        <v>259</v>
      </c>
      <c r="G628" s="1606">
        <v>0</v>
      </c>
      <c r="H628" s="1607">
        <v>0</v>
      </c>
      <c r="I628" s="1607">
        <v>0</v>
      </c>
      <c r="J628" s="613">
        <v>259</v>
      </c>
      <c r="K628" s="1644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/>
      <c r="F629" s="696">
        <f t="shared" si="116"/>
        <v>151</v>
      </c>
      <c r="G629" s="1606">
        <v>0</v>
      </c>
      <c r="H629" s="1607">
        <v>0</v>
      </c>
      <c r="I629" s="1607">
        <v>0</v>
      </c>
      <c r="J629" s="613">
        <v>151</v>
      </c>
      <c r="K629" s="1644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4">
        <f t="shared" si="113"/>
      </c>
      <c r="L630" s="557"/>
    </row>
    <row r="631" spans="1:12" ht="15.75">
      <c r="A631" s="9">
        <v>35</v>
      </c>
      <c r="B631" s="1303">
        <v>800</v>
      </c>
      <c r="C631" s="1768" t="s">
        <v>1317</v>
      </c>
      <c r="D631" s="1769"/>
      <c r="E631" s="1624"/>
      <c r="F631" s="526">
        <f t="shared" si="116"/>
        <v>0</v>
      </c>
      <c r="G631" s="1418"/>
      <c r="H631" s="1419"/>
      <c r="I631" s="1419"/>
      <c r="J631" s="1420"/>
      <c r="K631" s="1644">
        <f t="shared" si="113"/>
      </c>
      <c r="L631" s="557"/>
    </row>
    <row r="632" spans="1:12" ht="15.75">
      <c r="A632" s="10">
        <v>40</v>
      </c>
      <c r="B632" s="1303">
        <v>1000</v>
      </c>
      <c r="C632" s="1770" t="s">
        <v>1180</v>
      </c>
      <c r="D632" s="1770"/>
      <c r="E632" s="1624">
        <f aca="true" t="shared" si="117" ref="E632:J632">SUM(E633:E649)</f>
        <v>0</v>
      </c>
      <c r="F632" s="526">
        <f t="shared" si="117"/>
        <v>160038</v>
      </c>
      <c r="G632" s="641">
        <f t="shared" si="117"/>
        <v>160038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44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44">
        <f t="shared" si="113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4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4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4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/>
      <c r="F637" s="696">
        <f t="shared" si="118"/>
        <v>0</v>
      </c>
      <c r="G637" s="611"/>
      <c r="H637" s="612"/>
      <c r="I637" s="612"/>
      <c r="J637" s="613"/>
      <c r="K637" s="1644">
        <f t="shared" si="113"/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/>
      <c r="F638" s="697">
        <f t="shared" si="118"/>
        <v>0</v>
      </c>
      <c r="G638" s="675"/>
      <c r="H638" s="676"/>
      <c r="I638" s="676"/>
      <c r="J638" s="677"/>
      <c r="K638" s="1644">
        <f t="shared" si="113"/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/>
      <c r="F639" s="699">
        <f t="shared" si="118"/>
        <v>160038</v>
      </c>
      <c r="G639" s="617">
        <v>160038</v>
      </c>
      <c r="H639" s="618"/>
      <c r="I639" s="618"/>
      <c r="J639" s="619"/>
      <c r="K639" s="1644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/>
      <c r="F640" s="701">
        <f t="shared" si="118"/>
        <v>0</v>
      </c>
      <c r="G640" s="614"/>
      <c r="H640" s="615"/>
      <c r="I640" s="615"/>
      <c r="J640" s="616"/>
      <c r="K640" s="1644">
        <f t="shared" si="113"/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/>
      <c r="F641" s="699">
        <f t="shared" si="118"/>
        <v>0</v>
      </c>
      <c r="G641" s="617"/>
      <c r="H641" s="618"/>
      <c r="I641" s="618"/>
      <c r="J641" s="619"/>
      <c r="K641" s="1644">
        <f t="shared" si="113"/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/>
      <c r="F642" s="696">
        <f t="shared" si="118"/>
        <v>0</v>
      </c>
      <c r="G642" s="611"/>
      <c r="H642" s="612"/>
      <c r="I642" s="612"/>
      <c r="J642" s="613"/>
      <c r="K642" s="1644">
        <f t="shared" si="113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4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/>
      <c r="F644" s="699">
        <f t="shared" si="118"/>
        <v>0</v>
      </c>
      <c r="G644" s="617"/>
      <c r="H644" s="618"/>
      <c r="I644" s="618"/>
      <c r="J644" s="619"/>
      <c r="K644" s="1644">
        <f t="shared" si="113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4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0</v>
      </c>
      <c r="G646" s="805"/>
      <c r="H646" s="806"/>
      <c r="I646" s="806"/>
      <c r="J646" s="768"/>
      <c r="K646" s="1644">
        <f t="shared" si="113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/>
      <c r="F647" s="699">
        <f t="shared" si="118"/>
        <v>0</v>
      </c>
      <c r="G647" s="617"/>
      <c r="H647" s="618"/>
      <c r="I647" s="618"/>
      <c r="J647" s="619"/>
      <c r="K647" s="1644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4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/>
      <c r="F649" s="695">
        <f t="shared" si="118"/>
        <v>0</v>
      </c>
      <c r="G649" s="620"/>
      <c r="H649" s="621"/>
      <c r="I649" s="621"/>
      <c r="J649" s="622"/>
      <c r="K649" s="1644">
        <f t="shared" si="113"/>
      </c>
      <c r="L649" s="557"/>
    </row>
    <row r="650" spans="1:12" ht="15.75">
      <c r="A650" s="10">
        <v>155</v>
      </c>
      <c r="B650" s="1303">
        <v>1900</v>
      </c>
      <c r="C650" s="1764" t="s">
        <v>809</v>
      </c>
      <c r="D650" s="1764"/>
      <c r="E650" s="1624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44">
        <f t="shared" si="113"/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/>
      <c r="F651" s="694">
        <f>G651+H651+I651+J651</f>
        <v>0</v>
      </c>
      <c r="G651" s="608"/>
      <c r="H651" s="609"/>
      <c r="I651" s="609"/>
      <c r="J651" s="610"/>
      <c r="K651" s="1644">
        <f t="shared" si="113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/>
      <c r="F652" s="696">
        <f>G652+H652+I652+J652</f>
        <v>0</v>
      </c>
      <c r="G652" s="611"/>
      <c r="H652" s="612"/>
      <c r="I652" s="612"/>
      <c r="J652" s="613"/>
      <c r="K652" s="1644">
        <f t="shared" si="113"/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4">
        <f t="shared" si="113"/>
      </c>
      <c r="L653" s="557"/>
    </row>
    <row r="654" spans="1:12" ht="15.75">
      <c r="A654" s="10">
        <v>180</v>
      </c>
      <c r="B654" s="1303">
        <v>2100</v>
      </c>
      <c r="C654" s="1764" t="s">
        <v>1365</v>
      </c>
      <c r="D654" s="1764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4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4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4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4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4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4">
        <f t="shared" si="113"/>
      </c>
      <c r="L659" s="557"/>
    </row>
    <row r="660" spans="1:12" ht="15.75">
      <c r="A660" s="10">
        <v>210</v>
      </c>
      <c r="B660" s="1303">
        <v>2200</v>
      </c>
      <c r="C660" s="1764" t="s">
        <v>1199</v>
      </c>
      <c r="D660" s="1764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4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4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4">
        <f t="shared" si="113"/>
      </c>
      <c r="L662" s="557"/>
    </row>
    <row r="663" spans="1:12" ht="15.75">
      <c r="A663" s="10">
        <v>225</v>
      </c>
      <c r="B663" s="1303">
        <v>2500</v>
      </c>
      <c r="C663" s="1764" t="s">
        <v>1201</v>
      </c>
      <c r="D663" s="1771"/>
      <c r="E663" s="1624"/>
      <c r="F663" s="526">
        <f t="shared" si="122"/>
        <v>0</v>
      </c>
      <c r="G663" s="1418"/>
      <c r="H663" s="1419"/>
      <c r="I663" s="1419"/>
      <c r="J663" s="1420"/>
      <c r="K663" s="1644">
        <f t="shared" si="113"/>
      </c>
      <c r="L663" s="557"/>
    </row>
    <row r="664" spans="1:12" ht="15.75">
      <c r="A664" s="10">
        <v>230</v>
      </c>
      <c r="B664" s="1303">
        <v>2600</v>
      </c>
      <c r="C664" s="1766" t="s">
        <v>1202</v>
      </c>
      <c r="D664" s="1767"/>
      <c r="E664" s="1624"/>
      <c r="F664" s="526">
        <f t="shared" si="122"/>
        <v>0</v>
      </c>
      <c r="G664" s="1418"/>
      <c r="H664" s="1419"/>
      <c r="I664" s="1419"/>
      <c r="J664" s="1420"/>
      <c r="K664" s="1644">
        <f t="shared" si="113"/>
      </c>
      <c r="L664" s="557"/>
    </row>
    <row r="665" spans="1:12" ht="15.75">
      <c r="A665" s="10">
        <v>245</v>
      </c>
      <c r="B665" s="1303">
        <v>2700</v>
      </c>
      <c r="C665" s="1766" t="s">
        <v>1203</v>
      </c>
      <c r="D665" s="1767"/>
      <c r="E665" s="1624"/>
      <c r="F665" s="526">
        <f t="shared" si="122"/>
        <v>0</v>
      </c>
      <c r="G665" s="1418"/>
      <c r="H665" s="1419"/>
      <c r="I665" s="1419"/>
      <c r="J665" s="1420"/>
      <c r="K665" s="1644">
        <f t="shared" si="113"/>
      </c>
      <c r="L665" s="557"/>
    </row>
    <row r="666" spans="1:12" ht="15.75">
      <c r="A666" s="9">
        <v>220</v>
      </c>
      <c r="B666" s="1303">
        <v>2800</v>
      </c>
      <c r="C666" s="1766" t="s">
        <v>1204</v>
      </c>
      <c r="D666" s="1767"/>
      <c r="E666" s="1624"/>
      <c r="F666" s="526">
        <f t="shared" si="122"/>
        <v>0</v>
      </c>
      <c r="G666" s="1418"/>
      <c r="H666" s="1419"/>
      <c r="I666" s="1419"/>
      <c r="J666" s="1420"/>
      <c r="K666" s="1644">
        <f t="shared" si="113"/>
      </c>
      <c r="L666" s="557"/>
    </row>
    <row r="667" spans="1:12" ht="15.75">
      <c r="A667" s="10">
        <v>225</v>
      </c>
      <c r="B667" s="1303">
        <v>2900</v>
      </c>
      <c r="C667" s="1764" t="s">
        <v>1205</v>
      </c>
      <c r="D667" s="1764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4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4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4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4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4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4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4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0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4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4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4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4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4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4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4">
        <f t="shared" si="113"/>
      </c>
      <c r="L680" s="557"/>
    </row>
    <row r="681" spans="1:12" ht="15.75">
      <c r="A681" s="10">
        <v>375</v>
      </c>
      <c r="B681" s="1303">
        <v>3900</v>
      </c>
      <c r="C681" s="1764" t="s">
        <v>1218</v>
      </c>
      <c r="D681" s="1764"/>
      <c r="E681" s="1624"/>
      <c r="F681" s="526">
        <f t="shared" si="126"/>
        <v>0</v>
      </c>
      <c r="G681" s="1418"/>
      <c r="H681" s="1419"/>
      <c r="I681" s="1419"/>
      <c r="J681" s="1420"/>
      <c r="K681" s="164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4" t="s">
        <v>1219</v>
      </c>
      <c r="D682" s="1764"/>
      <c r="E682" s="1624"/>
      <c r="F682" s="526">
        <f t="shared" si="126"/>
        <v>0</v>
      </c>
      <c r="G682" s="1418"/>
      <c r="H682" s="1419"/>
      <c r="I682" s="1419"/>
      <c r="J682" s="1420"/>
      <c r="K682" s="1644">
        <f t="shared" si="127"/>
      </c>
      <c r="L682" s="557"/>
    </row>
    <row r="683" spans="1:12" ht="15.75">
      <c r="A683" s="10">
        <v>385</v>
      </c>
      <c r="B683" s="1303">
        <v>4100</v>
      </c>
      <c r="C683" s="1764" t="s">
        <v>1220</v>
      </c>
      <c r="D683" s="1764"/>
      <c r="E683" s="1624"/>
      <c r="F683" s="526">
        <f t="shared" si="126"/>
        <v>0</v>
      </c>
      <c r="G683" s="1418"/>
      <c r="H683" s="1419"/>
      <c r="I683" s="1419"/>
      <c r="J683" s="1420"/>
      <c r="K683" s="1644">
        <f t="shared" si="127"/>
      </c>
      <c r="L683" s="557"/>
    </row>
    <row r="684" spans="1:12" ht="15.75">
      <c r="A684" s="10">
        <v>390</v>
      </c>
      <c r="B684" s="1303">
        <v>4200</v>
      </c>
      <c r="C684" s="1764" t="s">
        <v>1221</v>
      </c>
      <c r="D684" s="1764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4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4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4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4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4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4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4">
        <f t="shared" si="127"/>
      </c>
      <c r="L690" s="557"/>
    </row>
    <row r="691" spans="1:12" ht="15.75">
      <c r="A691" s="8">
        <v>402</v>
      </c>
      <c r="B691" s="1303">
        <v>4300</v>
      </c>
      <c r="C691" s="1764" t="s">
        <v>1228</v>
      </c>
      <c r="D691" s="1764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4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4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4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4">
        <f t="shared" si="127"/>
      </c>
      <c r="L694" s="557"/>
    </row>
    <row r="695" spans="1:12" ht="15.75">
      <c r="A695" s="9">
        <v>450</v>
      </c>
      <c r="B695" s="1303">
        <v>4400</v>
      </c>
      <c r="C695" s="1764" t="s">
        <v>1232</v>
      </c>
      <c r="D695" s="1764"/>
      <c r="E695" s="1624"/>
      <c r="F695" s="526">
        <f t="shared" si="131"/>
        <v>0</v>
      </c>
      <c r="G695" s="1418"/>
      <c r="H695" s="1419"/>
      <c r="I695" s="1419"/>
      <c r="J695" s="1420"/>
      <c r="K695" s="1644">
        <f t="shared" si="127"/>
      </c>
      <c r="L695" s="557"/>
    </row>
    <row r="696" spans="1:12" ht="15.75">
      <c r="A696" s="9">
        <v>495</v>
      </c>
      <c r="B696" s="1303">
        <v>4500</v>
      </c>
      <c r="C696" s="1764" t="s">
        <v>1295</v>
      </c>
      <c r="D696" s="1764"/>
      <c r="E696" s="1624"/>
      <c r="F696" s="526">
        <f t="shared" si="131"/>
        <v>0</v>
      </c>
      <c r="G696" s="1418"/>
      <c r="H696" s="1419"/>
      <c r="I696" s="1419"/>
      <c r="J696" s="1420"/>
      <c r="K696" s="1644">
        <f t="shared" si="127"/>
      </c>
      <c r="L696" s="557"/>
    </row>
    <row r="697" spans="1:12" ht="15.75">
      <c r="A697" s="10">
        <v>500</v>
      </c>
      <c r="B697" s="1303">
        <v>4600</v>
      </c>
      <c r="C697" s="1766" t="s">
        <v>1233</v>
      </c>
      <c r="D697" s="1767"/>
      <c r="E697" s="1624"/>
      <c r="F697" s="526">
        <f t="shared" si="131"/>
        <v>0</v>
      </c>
      <c r="G697" s="1418"/>
      <c r="H697" s="1419"/>
      <c r="I697" s="1419"/>
      <c r="J697" s="1420"/>
      <c r="K697" s="1644">
        <f t="shared" si="127"/>
      </c>
      <c r="L697" s="557"/>
    </row>
    <row r="698" spans="1:12" ht="15.75">
      <c r="A698" s="10">
        <v>505</v>
      </c>
      <c r="B698" s="1303">
        <v>4900</v>
      </c>
      <c r="C698" s="1764" t="s">
        <v>813</v>
      </c>
      <c r="D698" s="1764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4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4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4">
        <f t="shared" si="127"/>
      </c>
      <c r="L700" s="557"/>
    </row>
    <row r="701" spans="1:12" ht="15.75">
      <c r="A701" s="10">
        <v>520</v>
      </c>
      <c r="B701" s="1357">
        <v>5100</v>
      </c>
      <c r="C701" s="1765" t="s">
        <v>1234</v>
      </c>
      <c r="D701" s="1765"/>
      <c r="E701" s="1624"/>
      <c r="F701" s="526">
        <f>G701+H701+I701+J701</f>
        <v>0</v>
      </c>
      <c r="G701" s="1418"/>
      <c r="H701" s="1419"/>
      <c r="I701" s="1419"/>
      <c r="J701" s="1420"/>
      <c r="K701" s="1644">
        <f t="shared" si="127"/>
      </c>
      <c r="L701" s="557"/>
    </row>
    <row r="702" spans="1:12" ht="15.75">
      <c r="A702" s="10">
        <v>525</v>
      </c>
      <c r="B702" s="1357">
        <v>5200</v>
      </c>
      <c r="C702" s="1765" t="s">
        <v>1235</v>
      </c>
      <c r="D702" s="1765"/>
      <c r="E702" s="1624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4">
        <f t="shared" si="127"/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44">
        <f t="shared" si="127"/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4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4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4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4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4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4">
        <f t="shared" si="127"/>
      </c>
      <c r="L709" s="557"/>
    </row>
    <row r="710" spans="1:12" ht="15.75">
      <c r="A710" s="9">
        <v>685</v>
      </c>
      <c r="B710" s="1357">
        <v>5300</v>
      </c>
      <c r="C710" s="1765" t="s">
        <v>285</v>
      </c>
      <c r="D710" s="1765"/>
      <c r="E710" s="1624">
        <f aca="true" t="shared" si="135" ref="E710:J710">SUM(E711:E712)</f>
        <v>0</v>
      </c>
      <c r="F710" s="526">
        <f t="shared" si="135"/>
        <v>243600</v>
      </c>
      <c r="G710" s="641">
        <f t="shared" si="135"/>
        <v>243600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4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/>
      <c r="F711" s="694">
        <f>G711+H711+I711+J711</f>
        <v>243600</v>
      </c>
      <c r="G711" s="608">
        <v>243600</v>
      </c>
      <c r="H711" s="609"/>
      <c r="I711" s="609"/>
      <c r="J711" s="610"/>
      <c r="K711" s="1644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4">
        <f t="shared" si="127"/>
      </c>
      <c r="L712" s="557"/>
    </row>
    <row r="713" spans="1:12" ht="15.75">
      <c r="A713" s="9">
        <v>700</v>
      </c>
      <c r="B713" s="1357">
        <v>5400</v>
      </c>
      <c r="C713" s="1765" t="s">
        <v>1251</v>
      </c>
      <c r="D713" s="1765"/>
      <c r="E713" s="1624"/>
      <c r="F713" s="526">
        <f>G713+H713+I713+J713</f>
        <v>0</v>
      </c>
      <c r="G713" s="1418"/>
      <c r="H713" s="1419"/>
      <c r="I713" s="1419"/>
      <c r="J713" s="1420"/>
      <c r="K713" s="1644">
        <f t="shared" si="127"/>
      </c>
      <c r="L713" s="557"/>
    </row>
    <row r="714" spans="1:12" ht="15.75">
      <c r="A714" s="9">
        <v>710</v>
      </c>
      <c r="B714" s="1303">
        <v>5500</v>
      </c>
      <c r="C714" s="1764" t="s">
        <v>1252</v>
      </c>
      <c r="D714" s="1764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4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4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4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4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4">
        <f t="shared" si="127"/>
      </c>
      <c r="L718" s="557"/>
    </row>
    <row r="719" spans="1:12" ht="15.75">
      <c r="A719" s="10">
        <v>735</v>
      </c>
      <c r="B719" s="1357">
        <v>5700</v>
      </c>
      <c r="C719" s="1751" t="s">
        <v>1798</v>
      </c>
      <c r="D719" s="1752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4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4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4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4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6"/>
      <c r="F723" s="832"/>
      <c r="G723" s="832"/>
      <c r="H723" s="832"/>
      <c r="I723" s="832"/>
      <c r="J723" s="833"/>
      <c r="K723" s="1644">
        <f t="shared" si="127"/>
      </c>
      <c r="L723" s="557"/>
    </row>
    <row r="724" spans="1:12" ht="15.75">
      <c r="A724" s="10">
        <v>760</v>
      </c>
      <c r="B724" s="1372">
        <v>98</v>
      </c>
      <c r="C724" s="1753" t="s">
        <v>1261</v>
      </c>
      <c r="D724" s="1754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4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4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4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4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426271</v>
      </c>
      <c r="G728" s="829">
        <f t="shared" si="138"/>
        <v>404517</v>
      </c>
      <c r="H728" s="830">
        <f t="shared" si="138"/>
        <v>0</v>
      </c>
      <c r="I728" s="830">
        <f t="shared" si="138"/>
        <v>18744</v>
      </c>
      <c r="J728" s="831">
        <f t="shared" si="138"/>
        <v>3010</v>
      </c>
      <c r="K728" s="1644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55" t="str">
        <f>$B$7</f>
        <v>ОТЧЕТНИ ДАННИ ПО ЕБК ЗА СМЕТКИТЕ ЗА СРЕДСТВАТА ОТ ЕВРОПЕЙСКИЯ СЪЮЗ - КСФ</v>
      </c>
      <c r="C732" s="1756"/>
      <c r="D732" s="1756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57" t="str">
        <f>$B$9</f>
        <v>КОМИСИЯ ЗА ЗАЩИТА НА ЛИЧНИТЕ ДАННИ</v>
      </c>
      <c r="C734" s="1758"/>
      <c r="D734" s="1759"/>
      <c r="E734" s="1165">
        <f>$E$9</f>
        <v>42005</v>
      </c>
      <c r="F734" s="1259">
        <f>$F$9</f>
        <v>42338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760" t="str">
        <f>$B$12</f>
        <v>Комисия за защита на личните данни</v>
      </c>
      <c r="C737" s="1761"/>
      <c r="D737" s="1762"/>
      <c r="E737" s="1262" t="s">
        <v>1777</v>
      </c>
      <c r="F737" s="1385" t="str">
        <f>$F$12</f>
        <v>3400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1897</v>
      </c>
      <c r="E739" s="1388">
        <f>$E$15</f>
        <v>98</v>
      </c>
      <c r="F739" s="1389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/>
      <c r="F742" s="1424"/>
      <c r="G742" s="849"/>
      <c r="H742" s="849"/>
      <c r="I742" s="849"/>
      <c r="J742" s="849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/>
      <c r="F743" s="1426"/>
      <c r="G743" s="849"/>
      <c r="H743" s="849"/>
      <c r="I743" s="849"/>
      <c r="J743" s="849"/>
      <c r="K743" s="213">
        <f t="shared" si="139"/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/>
      <c r="F745" s="1430"/>
      <c r="G745" s="849"/>
      <c r="H745" s="849"/>
      <c r="I745" s="849"/>
      <c r="J745" s="849"/>
      <c r="K745" s="213">
        <f t="shared" si="139"/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/>
      <c r="F746" s="1426"/>
      <c r="G746" s="849"/>
      <c r="H746" s="849"/>
      <c r="I746" s="849"/>
      <c r="J746" s="849"/>
      <c r="K746" s="213">
        <f t="shared" si="139"/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/>
      <c r="G751" s="849"/>
      <c r="H751" s="849"/>
      <c r="I751" s="849"/>
      <c r="J751" s="849"/>
      <c r="K751" s="213">
        <f t="shared" si="139"/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/>
      <c r="G752" s="849"/>
      <c r="H752" s="849"/>
      <c r="I752" s="849"/>
      <c r="J752" s="849"/>
      <c r="K752" s="213">
        <f t="shared" si="139"/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63" t="s">
        <v>378</v>
      </c>
      <c r="C765" s="1763"/>
      <c r="D765" s="1763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5">
        <f>$B$7</f>
        <v>0</v>
      </c>
      <c r="J14" s="1756"/>
      <c r="K14" s="1756"/>
      <c r="L14" s="1252"/>
      <c r="M14" s="1252"/>
      <c r="N14" s="1253"/>
      <c r="O14" s="1253"/>
      <c r="P14" s="1253"/>
      <c r="Q14" s="1253"/>
      <c r="R14" s="164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7">
        <f>$B$9</f>
        <v>0</v>
      </c>
      <c r="J16" s="1758"/>
      <c r="K16" s="1759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0">
        <f>$B$12</f>
        <v>0</v>
      </c>
      <c r="J19" s="1761"/>
      <c r="K19" s="1762"/>
      <c r="L19" s="1262" t="s">
        <v>1777</v>
      </c>
      <c r="M19" s="1263">
        <f>$F$12</f>
        <v>0</v>
      </c>
      <c r="N19" s="1264"/>
      <c r="O19" s="848"/>
      <c r="P19" s="848"/>
      <c r="Q19" s="848"/>
      <c r="R19" s="164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9">
        <f>VLOOKUP(K26,OP_LIST2,2,FALSE)</f>
        <v>0</v>
      </c>
      <c r="K26" s="1648" t="s">
        <v>300</v>
      </c>
      <c r="L26" s="442"/>
      <c r="M26" s="845"/>
      <c r="N26" s="1294"/>
      <c r="O26" s="851"/>
      <c r="P26" s="851"/>
      <c r="Q26" s="852"/>
      <c r="R26" s="164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3">
        <f>VLOOKUP(K28,EBK_DEIN2,2,FALSE)</f>
        <v>0</v>
      </c>
      <c r="K27" s="1642" t="s">
        <v>1734</v>
      </c>
      <c r="L27" s="845"/>
      <c r="M27" s="845"/>
      <c r="N27" s="1296"/>
      <c r="O27" s="853"/>
      <c r="P27" s="853"/>
      <c r="Q27" s="854"/>
      <c r="R27" s="164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2" t="s">
        <v>670</v>
      </c>
      <c r="K30" s="1767"/>
      <c r="L30" s="164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4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0" t="s">
        <v>673</v>
      </c>
      <c r="K33" s="1770"/>
      <c r="L33" s="164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4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4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4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4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4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4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3" t="s">
        <v>1173</v>
      </c>
      <c r="K39" s="1773"/>
      <c r="L39" s="164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4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4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4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4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4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4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8" t="s">
        <v>1317</v>
      </c>
      <c r="K45" s="1769"/>
      <c r="L45" s="1624"/>
      <c r="M45" s="526">
        <f t="shared" si="4"/>
        <v>0</v>
      </c>
      <c r="N45" s="1418"/>
      <c r="O45" s="1419"/>
      <c r="P45" s="1419"/>
      <c r="Q45" s="1420"/>
      <c r="R45" s="1644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0" t="s">
        <v>1180</v>
      </c>
      <c r="K46" s="1770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4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4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4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4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4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4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4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4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4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4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4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4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4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4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4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4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4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4" t="s">
        <v>809</v>
      </c>
      <c r="K64" s="1764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4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4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4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4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4" t="s">
        <v>1365</v>
      </c>
      <c r="K68" s="1764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4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4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4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4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4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4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4" t="s">
        <v>1199</v>
      </c>
      <c r="K74" s="1764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4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4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4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4" t="s">
        <v>1201</v>
      </c>
      <c r="K77" s="1771"/>
      <c r="L77" s="1624"/>
      <c r="M77" s="526">
        <f t="shared" si="10"/>
        <v>0</v>
      </c>
      <c r="N77" s="1418"/>
      <c r="O77" s="1419"/>
      <c r="P77" s="1419"/>
      <c r="Q77" s="1420"/>
      <c r="R77" s="1644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6" t="s">
        <v>1202</v>
      </c>
      <c r="K78" s="1767"/>
      <c r="L78" s="1624"/>
      <c r="M78" s="526">
        <f t="shared" si="10"/>
        <v>0</v>
      </c>
      <c r="N78" s="1418"/>
      <c r="O78" s="1419"/>
      <c r="P78" s="1419"/>
      <c r="Q78" s="1420"/>
      <c r="R78" s="1644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6" t="s">
        <v>1203</v>
      </c>
      <c r="K79" s="1767"/>
      <c r="L79" s="1624"/>
      <c r="M79" s="526">
        <f t="shared" si="10"/>
        <v>0</v>
      </c>
      <c r="N79" s="1418"/>
      <c r="O79" s="1419"/>
      <c r="P79" s="1419"/>
      <c r="Q79" s="1420"/>
      <c r="R79" s="1644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6" t="s">
        <v>1204</v>
      </c>
      <c r="K80" s="1767"/>
      <c r="L80" s="1624"/>
      <c r="M80" s="526">
        <f t="shared" si="10"/>
        <v>0</v>
      </c>
      <c r="N80" s="1418"/>
      <c r="O80" s="1419"/>
      <c r="P80" s="1419"/>
      <c r="Q80" s="1420"/>
      <c r="R80" s="1644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4" t="s">
        <v>1205</v>
      </c>
      <c r="K81" s="1764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4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4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4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4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4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4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4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4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4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4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4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4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4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4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4" t="s">
        <v>1218</v>
      </c>
      <c r="K95" s="1764"/>
      <c r="L95" s="1624"/>
      <c r="M95" s="526">
        <f t="shared" si="14"/>
        <v>0</v>
      </c>
      <c r="N95" s="1418"/>
      <c r="O95" s="1419"/>
      <c r="P95" s="1419"/>
      <c r="Q95" s="1420"/>
      <c r="R95" s="164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4" t="s">
        <v>1219</v>
      </c>
      <c r="K96" s="1764"/>
      <c r="L96" s="1624"/>
      <c r="M96" s="526">
        <f t="shared" si="14"/>
        <v>0</v>
      </c>
      <c r="N96" s="1418"/>
      <c r="O96" s="1419"/>
      <c r="P96" s="1419"/>
      <c r="Q96" s="1420"/>
      <c r="R96" s="1644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4" t="s">
        <v>1220</v>
      </c>
      <c r="K97" s="1764"/>
      <c r="L97" s="1624"/>
      <c r="M97" s="526">
        <f t="shared" si="14"/>
        <v>0</v>
      </c>
      <c r="N97" s="1418"/>
      <c r="O97" s="1419"/>
      <c r="P97" s="1419"/>
      <c r="Q97" s="1420"/>
      <c r="R97" s="1644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4" t="s">
        <v>1221</v>
      </c>
      <c r="K98" s="1764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4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4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4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4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4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4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4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4" t="s">
        <v>1228</v>
      </c>
      <c r="K105" s="1764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4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4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4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4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4" t="s">
        <v>1232</v>
      </c>
      <c r="K109" s="1764"/>
      <c r="L109" s="1624"/>
      <c r="M109" s="526">
        <f t="shared" si="19"/>
        <v>0</v>
      </c>
      <c r="N109" s="1418"/>
      <c r="O109" s="1419"/>
      <c r="P109" s="1419"/>
      <c r="Q109" s="1420"/>
      <c r="R109" s="1644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4" t="s">
        <v>1295</v>
      </c>
      <c r="K110" s="1764"/>
      <c r="L110" s="1624"/>
      <c r="M110" s="526">
        <f t="shared" si="19"/>
        <v>0</v>
      </c>
      <c r="N110" s="1418"/>
      <c r="O110" s="1419"/>
      <c r="P110" s="1419"/>
      <c r="Q110" s="1420"/>
      <c r="R110" s="1644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6" t="s">
        <v>1233</v>
      </c>
      <c r="K111" s="1767"/>
      <c r="L111" s="1624"/>
      <c r="M111" s="526">
        <f t="shared" si="19"/>
        <v>0</v>
      </c>
      <c r="N111" s="1418"/>
      <c r="O111" s="1419"/>
      <c r="P111" s="1419"/>
      <c r="Q111" s="1420"/>
      <c r="R111" s="1644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4" t="s">
        <v>813</v>
      </c>
      <c r="K112" s="1764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4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4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4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5" t="s">
        <v>1234</v>
      </c>
      <c r="K115" s="1765"/>
      <c r="L115" s="1624"/>
      <c r="M115" s="526">
        <f>N115+O115+P115+Q115</f>
        <v>0</v>
      </c>
      <c r="N115" s="1418"/>
      <c r="O115" s="1419"/>
      <c r="P115" s="1419"/>
      <c r="Q115" s="1420"/>
      <c r="R115" s="1644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5" t="s">
        <v>1235</v>
      </c>
      <c r="K116" s="1765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4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4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4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4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4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4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4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4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5" t="s">
        <v>285</v>
      </c>
      <c r="K124" s="1765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4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4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4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5" t="s">
        <v>1251</v>
      </c>
      <c r="K127" s="1765"/>
      <c r="L127" s="1624"/>
      <c r="M127" s="526">
        <f>N127+O127+P127+Q127</f>
        <v>0</v>
      </c>
      <c r="N127" s="1418"/>
      <c r="O127" s="1419"/>
      <c r="P127" s="1419"/>
      <c r="Q127" s="1420"/>
      <c r="R127" s="1644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4" t="s">
        <v>1252</v>
      </c>
      <c r="K128" s="1764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4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4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4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4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4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1" t="s">
        <v>1798</v>
      </c>
      <c r="K133" s="1752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4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4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4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4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6"/>
      <c r="M137" s="832"/>
      <c r="N137" s="832"/>
      <c r="O137" s="832"/>
      <c r="P137" s="832"/>
      <c r="Q137" s="833"/>
      <c r="R137" s="1644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3" t="s">
        <v>1261</v>
      </c>
      <c r="K138" s="1754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4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4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4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4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4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5">
        <f>$B$7</f>
        <v>0</v>
      </c>
      <c r="J146" s="1756"/>
      <c r="K146" s="1756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7">
        <f>$B$9</f>
        <v>0</v>
      </c>
      <c r="J148" s="1758"/>
      <c r="K148" s="1759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0">
        <f>$B$12</f>
        <v>0</v>
      </c>
      <c r="J151" s="1761"/>
      <c r="K151" s="1762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3" t="s">
        <v>378</v>
      </c>
      <c r="J179" s="1763"/>
      <c r="K179" s="1763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2015-12-01T06:38:20Z</cp:lastPrinted>
  <dcterms:created xsi:type="dcterms:W3CDTF">1997-12-10T11:54:07Z</dcterms:created>
  <dcterms:modified xsi:type="dcterms:W3CDTF">2016-01-12T12:09:18Z</dcterms:modified>
  <cp:category/>
  <cp:version/>
  <cp:contentType/>
  <cp:contentStatus/>
</cp:coreProperties>
</file>